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xlsBook"/>
  <bookViews>
    <workbookView xWindow="-120" yWindow="-120" windowWidth="20640" windowHeight="11160" tabRatio="948" firstSheet="3" activeTab="3"/>
  </bookViews>
  <sheets>
    <sheet name="modList14_1" sheetId="623" state="veryHidden" r:id="rId1"/>
    <sheet name="modProv" sheetId="624" state="veryHidden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Форма 2.13" sheetId="622" r:id="rId7"/>
    <sheet name="Форма 2.13" sheetId="608" r:id="rId8"/>
    <sheet name="Форма 1.0.1 | Форма 2.14.1" sheetId="625" r:id="rId9"/>
    <sheet name="Форма 2.14.1" sheetId="610" r:id="rId10"/>
    <sheet name="Форма 1.0.1 | Т-тех" sheetId="613" r:id="rId11"/>
    <sheet name="Форма 2.14.2 | Т-тех" sheetId="530" r:id="rId12"/>
    <sheet name="Форма 1.0.1 | Т-транс" sheetId="614" state="veryHidden" r:id="rId13"/>
    <sheet name="Форма 2.14.2 | Т-транс" sheetId="567" state="veryHidden" r:id="rId14"/>
    <sheet name="Форма 1.0.1 | Т-подвоз" sheetId="615" state="veryHidden" r:id="rId15"/>
    <sheet name="Форма 2.14.2 | Т-подвоз" sheetId="559" state="veryHidden" r:id="rId16"/>
    <sheet name="Форма 1.0.1 | Т-пит" sheetId="616" r:id="rId17"/>
    <sheet name="Форма 2.14.2 | Т-пит" sheetId="560" r:id="rId18"/>
    <sheet name="Форма 1.0.1 | Т-подкл(инд)" sheetId="617" state="veryHidden" r:id="rId19"/>
    <sheet name="Форма 2.14.3 | Т-подкл(инд)" sheetId="598" state="veryHidden" r:id="rId20"/>
    <sheet name="Форма 1.0.1 | Т-подкл" sheetId="618" state="veryHidden" r:id="rId21"/>
    <sheet name="Форма 2.14.3 | Т-подкл" sheetId="566" state="veryHidden" r:id="rId22"/>
    <sheet name="Форма 1.0.2" sheetId="550" state="veryHidden" r:id="rId23"/>
    <sheet name="Сведения об изменении" sheetId="568" state="veryHidden" r:id="rId24"/>
    <sheet name="modListTempFilter" sheetId="620" state="veryHidden" r:id="rId25"/>
    <sheet name="modCheckCyan" sheetId="612" state="veryHidden" r:id="rId26"/>
    <sheet name="REESTR_LINK" sheetId="602" state="veryHidden" r:id="rId27"/>
    <sheet name="REESTR_DS" sheetId="603" state="veryHidden" r:id="rId28"/>
    <sheet name="modHTTP" sheetId="604" state="veryHidden" r:id="rId29"/>
    <sheet name="modfrmRezimChoose" sheetId="609" state="veryHidden" r:id="rId30"/>
    <sheet name="modSheetMain" sheetId="599" state="veryHidden" r:id="rId31"/>
    <sheet name="REESTR_VT" sheetId="577" state="veryHidden" r:id="rId32"/>
    <sheet name="REESTR_VED" sheetId="579" state="veryHidden" r:id="rId33"/>
    <sheet name="modfrmReestrObj" sheetId="570" state="veryHidden" r:id="rId34"/>
    <sheet name="AllSheetsInThisWorkbook" sheetId="389" state="veryHidden" r:id="rId35"/>
    <sheet name="et_union_vert" sheetId="521" state="veryHidden" r:id="rId36"/>
    <sheet name="modInstruction" sheetId="605" state="veryHidden" r:id="rId37"/>
    <sheet name="modRegion" sheetId="528" state="veryHidden" r:id="rId38"/>
    <sheet name="modReestr" sheetId="433" state="veryHidden" r:id="rId39"/>
    <sheet name="modfrmReestr" sheetId="434" state="veryHidden" r:id="rId40"/>
    <sheet name="modUpdTemplMain" sheetId="424" state="veryHidden" r:id="rId41"/>
    <sheet name="REESTR_ORG" sheetId="390" state="veryHidden" r:id="rId42"/>
    <sheet name="modClassifierValidate" sheetId="400" state="veryHidden" r:id="rId43"/>
    <sheet name="modHyp" sheetId="398" state="veryHidden" r:id="rId44"/>
    <sheet name="modServiceModule" sheetId="594" state="veryHidden" r:id="rId45"/>
    <sheet name="modList00" sheetId="498" state="veryHidden" r:id="rId46"/>
    <sheet name="modList01" sheetId="551" state="veryHidden" r:id="rId47"/>
    <sheet name="modList02" sheetId="504" state="veryHidden" r:id="rId48"/>
    <sheet name="modList03" sheetId="549" state="veryHidden" r:id="rId49"/>
    <sheet name="REESTR_MO_FILTER" sheetId="621" state="veryHidden" r:id="rId50"/>
    <sheet name="REESTR_MO" sheetId="518" state="veryHidden" r:id="rId51"/>
    <sheet name="TEHSHEET" sheetId="205" state="veryHidden" r:id="rId52"/>
    <sheet name="et_union_hor" sheetId="471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List13" sheetId="539" state="veryHidden" r:id="rId58"/>
    <sheet name="modfrmDateChoose" sheetId="517" state="veryHidden" r:id="rId59"/>
    <sheet name="modComm" sheetId="514" state="veryHidden" r:id="rId60"/>
    <sheet name="modThisWorkbook" sheetId="511" state="veryHidden" r:id="rId61"/>
    <sheet name="modfrmReestrMR" sheetId="519" state="veryHidden" r:id="rId62"/>
    <sheet name="modfrmCheckUpdates" sheetId="512" state="veryHidden" r:id="rId63"/>
    <sheet name="Проверка" sheetId="626" r:id="rId64"/>
  </sheets>
  <definedNames>
    <definedName name="_xlnm._FilterDatabase" localSheetId="63" hidden="1">Проверка!$B$4:$D$4</definedName>
    <definedName name="activity">'Перечень тарифов'!$F$20:$F$29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Т-тех'!$M$31</definedName>
    <definedName name="add_Warm_2">'Форма 2.14.2 | Т-транс'!$M$27</definedName>
    <definedName name="add_Warm_3">'Форма 2.14.2 | Т-подвоз'!$M$27</definedName>
    <definedName name="add_Warm_4">'Форма 2.14.2 | Т-пит'!$M$31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тарифов'!$E$20:$S$29</definedName>
    <definedName name="checkCell_List06_1">'Форма 2.14.2 | Т-тех'!$M$18:$W$31</definedName>
    <definedName name="checkCell_List06_1_double_date">'Форма 2.14.2 | Т-тех'!$X$18:$X$31</definedName>
    <definedName name="checkCell_List06_1_unique_t">'Форма 2.14.2 | Т-тех'!$M$18:$M$31</definedName>
    <definedName name="checkCell_List06_1_unique_t1">'Форма 2.14.2 | Т-тех'!$Y$18:$Y$31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Т-пит'!$M$18:$W$31</definedName>
    <definedName name="checkCell_List06_4_double_date">'Форма 2.14.2 | Т-пит'!$X$18:$X$31</definedName>
    <definedName name="checkCell_List06_4_unique_t">'Форма 2.14.2 | Т-пит'!$M$18:$M$31</definedName>
    <definedName name="checkCell_List06_4_unique_t1">'Форма 2.14.2 | Т-пит'!$Y$18:$Y$31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Т-тех'!$F$7:$I$13</definedName>
    <definedName name="checkCells_List05_10">'Форма 1.0.1 | Т-подкл'!$F$7:$I$17</definedName>
    <definedName name="checkCells_List05_11">'Форма 1.0.1 | Форма 2.13'!$F$7:$I$19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2.14.1'!$D$14:$L$42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#REF!</definedName>
    <definedName name="chkNoUpdatesValue">#REF!</definedName>
    <definedName name="code">#REF!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#REF!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Территории!$P$11:$P$15</definedName>
    <definedName name="group_rates">'Перечень тарифов'!$E$20:$E$29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TEHSHEET!$AQ$2:$AQ$5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REESTR_MO!$A$2:$D$476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Т-тех'!$O$18:$O$31</definedName>
    <definedName name="List06_1_MC2">'Форма 2.14.2 | Т-тех'!$V$18:$V$31</definedName>
    <definedName name="List06_1_note">'Форма 2.14.2 | Т-тех'!$W$18:$W$31</definedName>
    <definedName name="List06_1_Period">'Форма 2.14.2 | Т-тех'!$O$18:$U$31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Т-пит'!$V$18:$V$31</definedName>
    <definedName name="List06_4_note">'Форма 2.14.2 | Т-пит'!$W$18:$W$31</definedName>
    <definedName name="List06_4_Period">'Форма 2.14.2 | Т-пит'!$O$18:$U$31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2.14.1'!$H$17:$I$20</definedName>
    <definedName name="List14_1_Date_1">'Форма 2.14.1'!$H$24:$I$42</definedName>
    <definedName name="List14_1_DPR">'Форма 2.14.1'!$K$22</definedName>
    <definedName name="List14_1_flagIPR">'Форма 2.14.1'!$J$15</definedName>
    <definedName name="List14_1_GroundMaterials_1">'Форма 2.14.1'!$K$15:$K$42</definedName>
    <definedName name="List14_1_hypIPR">'Форма 2.14.1'!$K$15</definedName>
    <definedName name="List14_1_method">'Форма 2.14.1'!$J$17:$J$20</definedName>
    <definedName name="List14_1_note">'Форма 2.14.1'!$L$14:$L$42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тарифов'!$N$20:$N$29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#REF!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2.14.2 | Т-тех'!$I$18:$K$31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Т-пит'!$I$18:$K$32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2.14.1'!$C$17:$C$20</definedName>
    <definedName name="pDel_List14_1_1_2">'Форма 2.14.1'!$G$17:$G$20</definedName>
    <definedName name="pDel_List14_1_2">'Форма 2.14.1'!$C$24:$C$27</definedName>
    <definedName name="pDel_List14_1_2_2">'Форма 2.14.1'!$G$24:$G$27</definedName>
    <definedName name="pDel_List14_1_3">'Форма 2.14.1'!$C$29:$C$32</definedName>
    <definedName name="pDel_List14_1_3_2">'Форма 2.14.1'!$G$29:$G$32</definedName>
    <definedName name="pDel_List14_1_4">'Форма 2.14.1'!$C$34:$C$37</definedName>
    <definedName name="pDel_List14_1_4_2">'Форма 2.14.1'!$G$34:$G$37</definedName>
    <definedName name="pDel_List14_1_5">'Форма 2.14.1'!$C$39:$C$42</definedName>
    <definedName name="pDel_List14_1_5_2">'Форма 2.14.1'!$G$39:$G$42</definedName>
    <definedName name="periodEnd">Титульный!$F$12</definedName>
    <definedName name="periodStart">Титульный!$F$11</definedName>
    <definedName name="pIns_Comm">#REF!</definedName>
    <definedName name="pIns_List01_0">Территории!$E$15</definedName>
    <definedName name="pIns_List02">'Перечень тарифов'!$E$29</definedName>
    <definedName name="pIns_List03">'Форма 1.0.2'!$E$13</definedName>
    <definedName name="pIns_List06_1_Period">'Форма 2.14.2 | Т-тех'!$V$14:$V$31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Т-пит'!$V$18:$V$31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REESTR_ORG!$A$2:$J$321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#REF!</definedName>
    <definedName name="VDET_END_DATE">TEHSHEET!$F$32</definedName>
    <definedName name="VDET_START_DATE">TEHSHEET!$E$32</definedName>
    <definedName name="version">#REF!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14210" fullCalcOnLoad="1"/>
</workbook>
</file>

<file path=xl/calcChain.xml><?xml version="1.0" encoding="utf-8"?>
<calcChain xmlns="http://schemas.openxmlformats.org/spreadsheetml/2006/main">
  <c r="A119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M8" i="560"/>
  <c r="O8"/>
  <c r="M9"/>
  <c r="O9"/>
  <c r="O17"/>
  <c r="P17"/>
  <c r="Q17"/>
  <c r="R17"/>
  <c r="S17"/>
  <c r="U17"/>
  <c r="V17"/>
  <c r="W17"/>
  <c r="L18"/>
  <c r="O18"/>
  <c r="L19"/>
  <c r="L20"/>
  <c r="L21"/>
  <c r="L22"/>
  <c r="Z23"/>
  <c r="Y22"/>
  <c r="L23"/>
  <c r="Q24"/>
  <c r="X23"/>
  <c r="L26"/>
  <c r="Z27"/>
  <c r="Y26"/>
  <c r="L27"/>
  <c r="Q28"/>
  <c r="X27"/>
  <c r="M8" i="530"/>
  <c r="O8"/>
  <c r="M9"/>
  <c r="O9"/>
  <c r="N17"/>
  <c r="O17"/>
  <c r="P17"/>
  <c r="Q17"/>
  <c r="R17"/>
  <c r="S17"/>
  <c r="U17"/>
  <c r="V17"/>
  <c r="W17"/>
  <c r="L18"/>
  <c r="O18"/>
  <c r="L19"/>
  <c r="L20"/>
  <c r="L21"/>
  <c r="L22"/>
  <c r="Z23"/>
  <c r="Y22"/>
  <c r="L23"/>
  <c r="Q24"/>
  <c r="X23"/>
  <c r="L26"/>
  <c r="Z27"/>
  <c r="Y26"/>
  <c r="L27"/>
  <c r="Q28"/>
  <c r="X27"/>
  <c r="H18" i="625"/>
  <c r="H17"/>
  <c r="H15"/>
  <c r="H14"/>
  <c r="H12"/>
  <c r="H11"/>
  <c r="H9"/>
  <c r="H8"/>
  <c r="H7"/>
  <c r="H18" i="622"/>
  <c r="H15"/>
  <c r="H14"/>
  <c r="H17"/>
  <c r="H12"/>
  <c r="H9"/>
  <c r="H8"/>
  <c r="F41" i="610"/>
  <c r="E41"/>
  <c r="F36"/>
  <c r="E36"/>
  <c r="F31"/>
  <c r="E31"/>
  <c r="F26"/>
  <c r="E26"/>
  <c r="F19"/>
  <c r="E19"/>
  <c r="F39"/>
  <c r="E39"/>
  <c r="F34"/>
  <c r="E34"/>
  <c r="F29"/>
  <c r="E29"/>
  <c r="F24"/>
  <c r="E24"/>
  <c r="F17"/>
  <c r="E17"/>
  <c r="H12" i="613"/>
  <c r="H9"/>
  <c r="H8"/>
  <c r="H12" i="616"/>
  <c r="H9"/>
  <c r="H8"/>
  <c r="F16" i="625"/>
  <c r="F15"/>
  <c r="F14"/>
  <c r="F13"/>
  <c r="F12"/>
  <c r="F11"/>
  <c r="F19"/>
  <c r="F18"/>
  <c r="F17"/>
  <c r="F10"/>
  <c r="F9"/>
  <c r="F8"/>
  <c r="F14" i="622"/>
  <c r="F16"/>
  <c r="F19"/>
  <c r="F15"/>
  <c r="F17"/>
  <c r="F18"/>
  <c r="R14" i="601"/>
  <c r="R13"/>
  <c r="R12"/>
  <c r="P12"/>
  <c r="M14"/>
  <c r="M12"/>
  <c r="M13"/>
  <c r="H19" i="625"/>
  <c r="H13" i="622"/>
  <c r="H13" i="625"/>
  <c r="H19" i="622"/>
  <c r="H13" i="613"/>
  <c r="H13" i="616"/>
  <c r="N9" i="566"/>
  <c r="M9"/>
  <c r="N8"/>
  <c r="M8"/>
  <c r="N9" i="598"/>
  <c r="M9"/>
  <c r="N8"/>
  <c r="M8"/>
  <c r="O9" i="559"/>
  <c r="M9"/>
  <c r="O8"/>
  <c r="M8"/>
  <c r="O9" i="567"/>
  <c r="M9"/>
  <c r="O8"/>
  <c r="M8"/>
  <c r="F8" i="610"/>
  <c r="E8"/>
  <c r="F7"/>
  <c r="E7"/>
  <c r="M12" i="550"/>
  <c r="M244" i="471"/>
  <c r="R259"/>
  <c r="H11" i="622"/>
  <c r="H7"/>
  <c r="N18" i="598"/>
  <c r="R18"/>
  <c r="V18"/>
  <c r="AB18"/>
  <c r="AC18"/>
  <c r="AD18"/>
  <c r="AE18"/>
  <c r="AF18"/>
  <c r="AG18"/>
  <c r="AH18"/>
  <c r="AI18"/>
  <c r="AJ18"/>
  <c r="AK18"/>
  <c r="AO22"/>
  <c r="AG23"/>
  <c r="N7" i="566"/>
  <c r="N10"/>
  <c r="N18"/>
  <c r="Q18"/>
  <c r="U18"/>
  <c r="AA18"/>
  <c r="AB18"/>
  <c r="AC18"/>
  <c r="AD18"/>
  <c r="AE18"/>
  <c r="AF18"/>
  <c r="AG18"/>
  <c r="AH18"/>
  <c r="AI18"/>
  <c r="AJ18"/>
  <c r="AN22"/>
  <c r="AF23"/>
  <c r="N17" i="567"/>
  <c r="O17"/>
  <c r="P17"/>
  <c r="Q17"/>
  <c r="R17"/>
  <c r="S17"/>
  <c r="U17"/>
  <c r="V17"/>
  <c r="W17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N17" i="559"/>
  <c r="O17"/>
  <c r="P17"/>
  <c r="Q17"/>
  <c r="R17"/>
  <c r="S17"/>
  <c r="U17"/>
  <c r="V17"/>
  <c r="W17"/>
  <c r="Z23"/>
  <c r="Q24"/>
  <c r="L65" i="471"/>
  <c r="L34"/>
  <c r="F13" i="618"/>
  <c r="F8"/>
  <c r="L45" i="471"/>
  <c r="X120"/>
  <c r="F9" i="615"/>
  <c r="X50" i="471"/>
  <c r="L18" i="559"/>
  <c r="L19" i="567"/>
  <c r="AM22" i="566"/>
  <c r="L23" i="567"/>
  <c r="L50" i="471"/>
  <c r="L20" i="598"/>
  <c r="L31" i="471"/>
  <c r="L22" i="567"/>
  <c r="L46" i="471"/>
  <c r="Y119"/>
  <c r="L49"/>
  <c r="L18" i="567"/>
  <c r="F291" i="471"/>
  <c r="F9" i="614"/>
  <c r="F293" i="471"/>
  <c r="AN169"/>
  <c r="F8" i="617"/>
  <c r="L20" i="567"/>
  <c r="L168" i="471"/>
  <c r="L22" i="559"/>
  <c r="F13" i="617"/>
  <c r="L21" i="566"/>
  <c r="L66" i="471"/>
  <c r="F11" i="622"/>
  <c r="F9"/>
  <c r="X23" i="559"/>
  <c r="L21" i="598"/>
  <c r="L22"/>
  <c r="E2" i="437"/>
  <c r="L80" i="471"/>
  <c r="M254"/>
  <c r="F9" i="617"/>
  <c r="L23" i="559"/>
  <c r="Y136" i="471"/>
  <c r="F13" i="622"/>
  <c r="F8" i="615"/>
  <c r="AM184" i="471"/>
  <c r="X66"/>
  <c r="L183"/>
  <c r="AC98"/>
  <c r="L61"/>
  <c r="E3" i="437"/>
  <c r="F292" i="471"/>
  <c r="F8" i="622"/>
  <c r="L169" i="471"/>
  <c r="L33"/>
  <c r="L21" i="567"/>
  <c r="F12" i="614"/>
  <c r="F9" i="618"/>
  <c r="F10" i="614"/>
  <c r="L79" i="471"/>
  <c r="L166"/>
  <c r="L22" i="566"/>
  <c r="L182" i="471"/>
  <c r="F11" i="617"/>
  <c r="L48" i="471"/>
  <c r="F12" i="618"/>
  <c r="Y153" i="471"/>
  <c r="Y33"/>
  <c r="AN22" i="598"/>
  <c r="L181" i="471"/>
  <c r="X137"/>
  <c r="F11" i="618"/>
  <c r="AD97" i="471"/>
  <c r="F10" i="622"/>
  <c r="L29" i="471"/>
  <c r="L21" i="559"/>
  <c r="L78" i="471"/>
  <c r="F296"/>
  <c r="X154"/>
  <c r="F11" i="615"/>
  <c r="L82" i="471"/>
  <c r="L19" i="566"/>
  <c r="M249" i="471"/>
  <c r="L62"/>
  <c r="L63"/>
  <c r="L30"/>
  <c r="L77"/>
  <c r="M259"/>
  <c r="L81"/>
  <c r="Y22" i="567"/>
  <c r="X82" i="471"/>
  <c r="F11" i="614"/>
  <c r="L64" i="471"/>
  <c r="Y81"/>
  <c r="Y49"/>
  <c r="F295"/>
  <c r="F294"/>
  <c r="AC100"/>
  <c r="F12" i="622"/>
  <c r="L20" i="566"/>
  <c r="Y22" i="559"/>
  <c r="L19"/>
  <c r="F8" i="614"/>
  <c r="L20" i="559"/>
  <c r="L47" i="471"/>
  <c r="F13" i="614"/>
  <c r="L167" i="471"/>
  <c r="F12" i="617"/>
  <c r="X34" i="471"/>
  <c r="X23" i="567"/>
  <c r="L32" i="471"/>
  <c r="L184"/>
  <c r="F10" i="618"/>
  <c r="Y65" i="471"/>
  <c r="F10" i="615"/>
  <c r="L19" i="598"/>
  <c r="F10" i="617"/>
  <c r="F13" i="615"/>
  <c r="F12"/>
  <c r="F13" i="613"/>
  <c r="F12"/>
  <c r="F8"/>
  <c r="F10"/>
  <c r="F11"/>
  <c r="F9"/>
  <c r="F10" i="616"/>
  <c r="F12"/>
  <c r="F9"/>
  <c r="F13"/>
  <c r="F11"/>
  <c r="F8"/>
</calcChain>
</file>

<file path=xl/sharedStrings.xml><?xml version="1.0" encoding="utf-8"?>
<sst xmlns="http://schemas.openxmlformats.org/spreadsheetml/2006/main" count="5604" uniqueCount="2877">
  <si>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</si>
  <si>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</si>
  <si>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</si>
  <si>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</si>
  <si>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</si>
  <si>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</si>
  <si>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</si>
  <si>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</si>
  <si>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</si>
  <si>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</si>
  <si>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</si>
  <si>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</si>
  <si>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</si>
  <si>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</si>
  <si>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</si>
  <si>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</si>
  <si>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</si>
  <si>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</si>
  <si>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</si>
  <si>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</si>
  <si>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</si>
  <si>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</si>
  <si>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</si>
  <si>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</si>
  <si>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</si>
  <si>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</si>
  <si>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</si>
  <si>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</si>
  <si>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</si>
  <si>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</si>
  <si>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</si>
  <si>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</si>
  <si>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</si>
  <si>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</si>
  <si>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</si>
  <si>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</si>
  <si>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</si>
  <si>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</si>
  <si>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</si>
  <si>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</si>
  <si>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</si>
  <si>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</si>
  <si>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</si>
  <si>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</si>
  <si>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</si>
  <si>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</si>
  <si>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</si>
  <si>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</si>
  <si>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</si>
  <si>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</si>
  <si>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</si>
  <si>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</si>
  <si>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</si>
  <si>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</si>
  <si>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</si>
  <si>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</si>
  <si>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</si>
  <si>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</si>
  <si>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</si>
  <si>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</si>
  <si>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</si>
  <si>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</si>
  <si>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</si>
  <si>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</si>
  <si>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</si>
  <si>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</si>
  <si>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</si>
  <si>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</si>
  <si>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</si>
  <si>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</si>
  <si>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</si>
  <si>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</si>
  <si>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</si>
  <si>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</si>
  <si>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</si>
  <si>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</si>
  <si>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</si>
  <si>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</si>
  <si>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</si>
  <si>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</si>
  <si>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</si>
  <si>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</si>
  <si>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</si>
  <si>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</si>
  <si>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</si>
  <si>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</si>
  <si>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</si>
  <si>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</si>
  <si>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</si>
  <si>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</si>
  <si>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</si>
  <si>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</si>
  <si>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</si>
  <si>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</si>
  <si>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</si>
  <si>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</si>
  <si>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</si>
  <si>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</si>
  <si>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</si>
  <si>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</si>
  <si>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</si>
  <si>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</si>
  <si>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</si>
  <si>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</si>
  <si>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</si>
  <si>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</si>
  <si>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</si>
  <si>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</si>
  <si>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</si>
  <si>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</si>
  <si>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</si>
  <si>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</si>
  <si>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</si>
  <si>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</si>
  <si>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</si>
  <si>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</si>
  <si>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</si>
  <si>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</si>
  <si>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</si>
  <si>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</si>
  <si>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</si>
  <si>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</si>
  <si>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</si>
  <si>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Указывается наименование вида регулируемой деятельности.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</si>
  <si>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</si>
  <si>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</si>
  <si>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</si>
  <si>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</si>
  <si>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</si>
  <si>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</si>
  <si>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</si>
  <si>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</si>
  <si>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</si>
  <si>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</si>
  <si>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</si>
  <si>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</si>
  <si>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</si>
  <si>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</si>
  <si>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</si>
  <si>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</si>
  <si>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</si>
  <si>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</si>
  <si>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</si>
  <si>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</si>
  <si>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</si>
  <si>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</si>
  <si>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</si>
  <si>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</si>
  <si>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</si>
  <si>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</si>
  <si>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</si>
  <si>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</si>
  <si>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</si>
  <si>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</si>
  <si>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</si>
  <si>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</si>
  <si>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</si>
  <si>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</si>
  <si>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</si>
  <si>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</si>
  <si>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</si>
  <si>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</si>
  <si>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</si>
  <si>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</si>
  <si>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</si>
  <si>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</si>
  <si>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</si>
  <si>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</si>
  <si>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</si>
  <si>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</si>
  <si>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</si>
  <si>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</si>
  <si>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Суровикинский муниципальный район</t>
  </si>
  <si>
    <t>18653000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</si>
  <si>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</si>
  <si>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</si>
  <si>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</si>
  <si>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</si>
  <si>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</si>
  <si>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</si>
  <si>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</si>
  <si>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</si>
  <si>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</si>
  <si>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</si>
  <si>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</si>
  <si>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</si>
  <si>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</si>
  <si>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</si>
  <si>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18653426</t>
  </si>
  <si>
    <t>Новомаксимовское</t>
  </si>
  <si>
    <t>18653436</t>
  </si>
  <si>
    <t>Сысоевское</t>
  </si>
  <si>
    <t>18653424</t>
  </si>
  <si>
    <t>г. Суровикино</t>
  </si>
  <si>
    <t>18653101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</si>
  <si>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</si>
  <si>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</si>
  <si>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</si>
  <si>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</si>
  <si>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</si>
  <si>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</si>
  <si>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</si>
  <si>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</si>
  <si>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</si>
  <si>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</si>
  <si>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</si>
  <si>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</si>
  <si>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</si>
  <si>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</si>
  <si>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</si>
  <si>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</si>
  <si>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</si>
  <si>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</si>
  <si>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</si>
  <si>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</si>
  <si>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</si>
  <si>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</si>
  <si>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</si>
  <si>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</si>
  <si>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</si>
  <si>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</si>
  <si>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</si>
  <si>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</si>
  <si>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</si>
  <si>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</si>
  <si>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</si>
  <si>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</si>
  <si>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</si>
  <si>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</si>
  <si>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</si>
  <si>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</si>
  <si>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</si>
  <si>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</si>
  <si>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</si>
  <si>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</si>
  <si>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</si>
  <si>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</si>
  <si>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</si>
  <si>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</si>
  <si>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</si>
  <si>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</si>
  <si>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</si>
  <si>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</si>
  <si>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</si>
  <si>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</si>
  <si>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</si>
  <si>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</si>
  <si>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</si>
  <si>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</si>
  <si>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</si>
  <si>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</si>
  <si>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</si>
  <si>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</si>
  <si>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</si>
  <si>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</si>
  <si>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</si>
  <si>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</si>
  <si>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</si>
  <si>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</si>
  <si>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</si>
  <si>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</si>
  <si>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</si>
  <si>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</si>
  <si>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</si>
  <si>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</si>
  <si>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</si>
  <si>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</si>
  <si>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</si>
  <si>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</si>
  <si>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</si>
  <si>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</si>
  <si>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</si>
  <si>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</si>
  <si>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</si>
  <si>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</si>
  <si>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</si>
  <si>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</si>
  <si>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</si>
  <si>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</si>
  <si>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</si>
  <si>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</si>
  <si>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</si>
  <si>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</si>
  <si>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</si>
  <si>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</si>
  <si>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</si>
  <si>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</si>
  <si>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</si>
  <si>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</si>
  <si>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</si>
  <si>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</si>
  <si>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городской округ город Волжский</t>
  </si>
  <si>
    <t>18710000</t>
  </si>
  <si>
    <t>городской округ город Камышин</t>
  </si>
  <si>
    <t>18715000</t>
  </si>
  <si>
    <t>городской округ город Михайловка</t>
  </si>
  <si>
    <t>18720000</t>
  </si>
  <si>
    <t>городской округ город Урюпинск</t>
  </si>
  <si>
    <t>18725000</t>
  </si>
  <si>
    <t>городской округ город Фролово</t>
  </si>
  <si>
    <t>18728000</t>
  </si>
  <si>
    <t>городской округ город-герой Волгоград</t>
  </si>
  <si>
    <t>18701000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</si>
  <si>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</si>
  <si>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</si>
  <si>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</si>
  <si>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</si>
  <si>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</si>
  <si>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</si>
  <si>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</si>
  <si>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</si>
  <si>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</si>
  <si>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</si>
  <si>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</si>
  <si>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</si>
  <si>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</si>
  <si>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2624</t>
  </si>
  <si>
    <t>26581453</t>
  </si>
  <si>
    <t>OOO "Водснаб"</t>
  </si>
  <si>
    <t>3401007224</t>
  </si>
  <si>
    <t>340101001</t>
  </si>
  <si>
    <t>05-09-2009 00:00:00</t>
  </si>
  <si>
    <t>28460009</t>
  </si>
  <si>
    <t>АО "Волгоградский металлургический завод "Красный Октябрь"</t>
  </si>
  <si>
    <t>3442117699</t>
  </si>
  <si>
    <t>344201001</t>
  </si>
  <si>
    <t>26322217</t>
  </si>
  <si>
    <t>АО "Волжский трубный завод"</t>
  </si>
  <si>
    <t>3435900186</t>
  </si>
  <si>
    <t>343501001</t>
  </si>
  <si>
    <t>25-05-2001 00:00:00</t>
  </si>
  <si>
    <t>30354257</t>
  </si>
  <si>
    <t>АО "ГУ ЖКХ"</t>
  </si>
  <si>
    <t>5116000922</t>
  </si>
  <si>
    <t>344345001</t>
  </si>
  <si>
    <t>26322213</t>
  </si>
  <si>
    <t>АО "Каустик"</t>
  </si>
  <si>
    <t>3448003962</t>
  </si>
  <si>
    <t>345250001</t>
  </si>
  <si>
    <t>05-10-1992 00:00:00</t>
  </si>
  <si>
    <t>31059396</t>
  </si>
  <si>
    <t>АО "Кирова"</t>
  </si>
  <si>
    <t>3458002534</t>
  </si>
  <si>
    <t>345801001</t>
  </si>
  <si>
    <t>27-06-2000 00:00:00</t>
  </si>
  <si>
    <t>27969898</t>
  </si>
  <si>
    <t>АО "РЖДстрой" (филиал "Строительно-монтажный трест № 8")</t>
  </si>
  <si>
    <t>7708587205</t>
  </si>
  <si>
    <t>770801001</t>
  </si>
  <si>
    <t>26503662</t>
  </si>
  <si>
    <t>АО "Себряковцемент"</t>
  </si>
  <si>
    <t>3437000021</t>
  </si>
  <si>
    <t>343701001</t>
  </si>
  <si>
    <t>28871730</t>
  </si>
  <si>
    <t>АО ВМК "Красный Октябрь"</t>
  </si>
  <si>
    <t>3442123614</t>
  </si>
  <si>
    <t>341701001</t>
  </si>
  <si>
    <t>342601001</t>
  </si>
  <si>
    <t>342001001</t>
  </si>
  <si>
    <t>26407857</t>
  </si>
  <si>
    <t>ВОАО "Химпром"</t>
  </si>
  <si>
    <t>3447006030</t>
  </si>
  <si>
    <t>04-12-2002 00:00:00</t>
  </si>
  <si>
    <t>27767537</t>
  </si>
  <si>
    <t>ГБПОУ "АЛК"</t>
  </si>
  <si>
    <t>3432000099</t>
  </si>
  <si>
    <t>343201001</t>
  </si>
  <si>
    <t>29-10-1993 00:00:00</t>
  </si>
  <si>
    <t>340901001</t>
  </si>
  <si>
    <t>342301001</t>
  </si>
  <si>
    <t>26409561</t>
  </si>
  <si>
    <t>ГУП "Волгоградское областное сельскохозяйственное предприятие "Заря"</t>
  </si>
  <si>
    <t>3448025003</t>
  </si>
  <si>
    <t>344801001</t>
  </si>
  <si>
    <t>18-01-2001 00:00:00</t>
  </si>
  <si>
    <t>31293696</t>
  </si>
  <si>
    <t>Главное управление МЧС России по Волгоградской области</t>
  </si>
  <si>
    <t>3444118546</t>
  </si>
  <si>
    <t>344401001</t>
  </si>
  <si>
    <t>25-11-2004 00:00:00</t>
  </si>
  <si>
    <t>343101001</t>
  </si>
  <si>
    <t>342201001</t>
  </si>
  <si>
    <t>26836781</t>
  </si>
  <si>
    <t>Казачья Холдинговая компания АО " Краснодонское"</t>
  </si>
  <si>
    <t>3408000066</t>
  </si>
  <si>
    <t>340801001</t>
  </si>
  <si>
    <t>08-07-1997 00:00:00</t>
  </si>
  <si>
    <t>27969818</t>
  </si>
  <si>
    <t>Колхоз имени ХIХ Партсъезда</t>
  </si>
  <si>
    <t>3433004522</t>
  </si>
  <si>
    <t>343301001</t>
  </si>
  <si>
    <t>29645770</t>
  </si>
  <si>
    <t>Коммандитное товарищество "Фролов и компания"</t>
  </si>
  <si>
    <t>3415007182</t>
  </si>
  <si>
    <t>341501001</t>
  </si>
  <si>
    <t>02-06-1995 00:00:00</t>
  </si>
  <si>
    <t>31190995</t>
  </si>
  <si>
    <t>ЛПЧУП "Санаторий Качалинский"</t>
  </si>
  <si>
    <t>3408001775</t>
  </si>
  <si>
    <t>345501001</t>
  </si>
  <si>
    <t>06-08-2014 00:00:00</t>
  </si>
  <si>
    <t>27751330</t>
  </si>
  <si>
    <t>МАУ " Дудаченское"</t>
  </si>
  <si>
    <t>3432001575</t>
  </si>
  <si>
    <t>09-02-2011 00:00:00</t>
  </si>
  <si>
    <t>30940572</t>
  </si>
  <si>
    <t>МАУ ""Быковское МКХ"</t>
  </si>
  <si>
    <t>3454003865</t>
  </si>
  <si>
    <t>345401001</t>
  </si>
  <si>
    <t>28976541</t>
  </si>
  <si>
    <t>МАУ "ЖКХБ Большевистского сельского поселения Еланского муниципального района Волгоградской области"</t>
  </si>
  <si>
    <t>3406008292</t>
  </si>
  <si>
    <t>340601001</t>
  </si>
  <si>
    <t>25-09-2012 00:00:00</t>
  </si>
  <si>
    <t>30810118</t>
  </si>
  <si>
    <t>МАУ "ЖКХБ Таловского сельского поселения Еланского муниципального района Волгоградской области"</t>
  </si>
  <si>
    <t>3457002901</t>
  </si>
  <si>
    <t>345701001</t>
  </si>
  <si>
    <t>12-10-2015 00:00:00</t>
  </si>
  <si>
    <t>28236869</t>
  </si>
  <si>
    <t>МАУ ЖКХ Добринского сельского поселения</t>
  </si>
  <si>
    <t>3431008313</t>
  </si>
  <si>
    <t>28507125</t>
  </si>
  <si>
    <t>МБУ "Амовское"</t>
  </si>
  <si>
    <t>3457000534</t>
  </si>
  <si>
    <t>17-07-2006 00:00:00</t>
  </si>
  <si>
    <t>28451759</t>
  </si>
  <si>
    <t>МБУ "БЛАГОУСТРОЙСТВО"</t>
  </si>
  <si>
    <t>3453000653</t>
  </si>
  <si>
    <t>345301001</t>
  </si>
  <si>
    <t>15-05-2013 00:00:00</t>
  </si>
  <si>
    <t>28421764</t>
  </si>
  <si>
    <t>МБУ "БЛАГОУСТРОЙСТВО" Бурлукского сельского поселения Котовского муниципальногорайона</t>
  </si>
  <si>
    <t>3453000389</t>
  </si>
  <si>
    <t>16-03-2013 00:00:00</t>
  </si>
  <si>
    <t>27677602</t>
  </si>
  <si>
    <t>МБУ "Басакинское"</t>
  </si>
  <si>
    <t>3433008277</t>
  </si>
  <si>
    <t>19-08-2011 00:00:00</t>
  </si>
  <si>
    <t>31080243</t>
  </si>
  <si>
    <t>МБУ "Благоустройство с. Большое Судачье"</t>
  </si>
  <si>
    <t>3425007093</t>
  </si>
  <si>
    <t>342501001</t>
  </si>
  <si>
    <t>30812939</t>
  </si>
  <si>
    <t>МБУ "Благоустройство с. Матышево"</t>
  </si>
  <si>
    <t>3425007209</t>
  </si>
  <si>
    <t>02-07-2009 00:00:00</t>
  </si>
  <si>
    <t>30439631</t>
  </si>
  <si>
    <t>МБУ "Благоустройство"</t>
  </si>
  <si>
    <t>3453003492</t>
  </si>
  <si>
    <t>12-11-2015 00:00:00</t>
  </si>
  <si>
    <t>28262960</t>
  </si>
  <si>
    <t>МБУ "Благоустройство" Мокроольховского сельского поселения</t>
  </si>
  <si>
    <t>3414016699</t>
  </si>
  <si>
    <t>341401001</t>
  </si>
  <si>
    <t>25-12-2012 00:00:00</t>
  </si>
  <si>
    <t>31078235</t>
  </si>
  <si>
    <t>МБУ "Большой Морец"</t>
  </si>
  <si>
    <t>3457003013</t>
  </si>
  <si>
    <t>30847523</t>
  </si>
  <si>
    <t>МБУ "ЖКХ Полевое"</t>
  </si>
  <si>
    <t>3457002570</t>
  </si>
  <si>
    <t>28-04-2015 00:00:00</t>
  </si>
  <si>
    <t>28436031</t>
  </si>
  <si>
    <t>МБУ "ЖКХ и Б" Коростинского  сельского поселения</t>
  </si>
  <si>
    <t>3453000558</t>
  </si>
  <si>
    <t>22-04-2013 00:00:00</t>
  </si>
  <si>
    <t>28257708</t>
  </si>
  <si>
    <t>МБУ "ЖКХБ Лапшинского сельского поселения"</t>
  </si>
  <si>
    <t>3453000290</t>
  </si>
  <si>
    <t>22-05-2013 00:00:00</t>
  </si>
  <si>
    <t>31305484</t>
  </si>
  <si>
    <t>МБУ "Коммунальное хозяйство"Котовского муниципального района</t>
  </si>
  <si>
    <t>3453005700</t>
  </si>
  <si>
    <t>28976548</t>
  </si>
  <si>
    <t>МБУ "Тростянское"</t>
  </si>
  <si>
    <t>3457001866</t>
  </si>
  <si>
    <t>20-10-2014 00:00:00</t>
  </si>
  <si>
    <t>28507224</t>
  </si>
  <si>
    <t>МБУ "Хозяйственное управление Наримановского сельского поселения"</t>
  </si>
  <si>
    <t>3426014382</t>
  </si>
  <si>
    <t>28-12-2011 00:00:00</t>
  </si>
  <si>
    <t>30434183</t>
  </si>
  <si>
    <t>МБУ Чернышковского муниципального района "Коммунальное хозяйство"</t>
  </si>
  <si>
    <t>3458001724</t>
  </si>
  <si>
    <t>30-12-2015 00:00:00</t>
  </si>
  <si>
    <t>30794505</t>
  </si>
  <si>
    <t>МКП "Бесплемяновский"</t>
  </si>
  <si>
    <t>3457003020</t>
  </si>
  <si>
    <t>16-11-2015 00:00:00</t>
  </si>
  <si>
    <t>31179033</t>
  </si>
  <si>
    <t>МКП "ЖКХ" Белогорского сельского поселения</t>
  </si>
  <si>
    <t>3453005411</t>
  </si>
  <si>
    <t>31192325</t>
  </si>
  <si>
    <t>МКП "ЖКХ" Воднобуерачного с.п.</t>
  </si>
  <si>
    <t>3453005436</t>
  </si>
  <si>
    <t>19-03-2018 00:00:00</t>
  </si>
  <si>
    <t>31192329</t>
  </si>
  <si>
    <t>МКП "ЖКХ" Таловского с.п.</t>
  </si>
  <si>
    <t>3453005404</t>
  </si>
  <si>
    <t>01-03-2018 00:00:00</t>
  </si>
  <si>
    <t>31225068</t>
  </si>
  <si>
    <t>МКП "Жилищно-коммунальное хозяйство"</t>
  </si>
  <si>
    <t>3453005330</t>
  </si>
  <si>
    <t>31225077</t>
  </si>
  <si>
    <t>3453005588</t>
  </si>
  <si>
    <t>31230637</t>
  </si>
  <si>
    <t>МКП "Жилищно-коммунальное хозяйство" Усть-Грязнухинского сельского поселения</t>
  </si>
  <si>
    <t>3453005348</t>
  </si>
  <si>
    <t>31065826</t>
  </si>
  <si>
    <t>МКП "Исток"</t>
  </si>
  <si>
    <t>3457003782</t>
  </si>
  <si>
    <t>28459471</t>
  </si>
  <si>
    <t>МКП "Петровский"</t>
  </si>
  <si>
    <t>3431008338</t>
  </si>
  <si>
    <t>342801001</t>
  </si>
  <si>
    <t>30869211</t>
  </si>
  <si>
    <t>МКП "Родник"</t>
  </si>
  <si>
    <t>3457003359</t>
  </si>
  <si>
    <t>28-04-2016 00:00:00</t>
  </si>
  <si>
    <t>30897998</t>
  </si>
  <si>
    <t>МКП "Селянин"</t>
  </si>
  <si>
    <t>3457003422</t>
  </si>
  <si>
    <t>06-06-2016 00:00:00</t>
  </si>
  <si>
    <t>340301001</t>
  </si>
  <si>
    <t>340401001</t>
  </si>
  <si>
    <t>26584232</t>
  </si>
  <si>
    <t>МКП ЖКХ "ЛИДЕР"</t>
  </si>
  <si>
    <t>3403027297</t>
  </si>
  <si>
    <t>06-05-2010 00:00:00</t>
  </si>
  <si>
    <t>30883648</t>
  </si>
  <si>
    <t>МКП"Благо"</t>
  </si>
  <si>
    <t>3457003133</t>
  </si>
  <si>
    <t>30898004</t>
  </si>
  <si>
    <t>МКП"Казачка"</t>
  </si>
  <si>
    <t>3457003648</t>
  </si>
  <si>
    <t>06-10-2016 00:00:00</t>
  </si>
  <si>
    <t>30802025</t>
  </si>
  <si>
    <t>МКУ "Беспаловский СДК"</t>
  </si>
  <si>
    <t>3457002115</t>
  </si>
  <si>
    <t>19-01-2015 00:00:00</t>
  </si>
  <si>
    <t>31204953</t>
  </si>
  <si>
    <t>МКУ "Благоустройство и досуговое обслуживание"</t>
  </si>
  <si>
    <t>3419403934</t>
  </si>
  <si>
    <t>341901001</t>
  </si>
  <si>
    <t>30438697</t>
  </si>
  <si>
    <t>МКУ "Благоустройство с.Лопуховка"</t>
  </si>
  <si>
    <t>3425007463</t>
  </si>
  <si>
    <t>08-09-2010 00:00:00</t>
  </si>
  <si>
    <t>31215020</t>
  </si>
  <si>
    <t>МКУ "Благоустройство"</t>
  </si>
  <si>
    <t>3453003580</t>
  </si>
  <si>
    <t>30831992</t>
  </si>
  <si>
    <t>МКУ "Благоустройство" Громковского сельского поселения</t>
  </si>
  <si>
    <t>3453003527</t>
  </si>
  <si>
    <t>19-11-2015 00:00:00</t>
  </si>
  <si>
    <t>30847538</t>
  </si>
  <si>
    <t>МКУ "Верхнебезымяновский центр культуры, досуга и бытового обслуживания"</t>
  </si>
  <si>
    <t>3457002362</t>
  </si>
  <si>
    <t>06-02-2015 00:00:00</t>
  </si>
  <si>
    <t>30434276</t>
  </si>
  <si>
    <t>МКУ "Захоперский многоцелевой центр"</t>
  </si>
  <si>
    <t>3457001489</t>
  </si>
  <si>
    <t>26-05-2014 00:00:00</t>
  </si>
  <si>
    <t>30350679</t>
  </si>
  <si>
    <t>МКУ "КЦКДБ и БО"</t>
  </si>
  <si>
    <t>3457002387</t>
  </si>
  <si>
    <t>10-02-2015 00:00:00</t>
  </si>
  <si>
    <t>30429217</t>
  </si>
  <si>
    <t>МКУ "Нижнедолговский многоцелевой центр"</t>
  </si>
  <si>
    <t>3417006339</t>
  </si>
  <si>
    <t>07-08-2012 00:00:00</t>
  </si>
  <si>
    <t>31279250</t>
  </si>
  <si>
    <t>МКУ "Родничковский многоцелевой центр"</t>
  </si>
  <si>
    <t>3457004296</t>
  </si>
  <si>
    <t>28176334</t>
  </si>
  <si>
    <t>МКУ "Служба благоустройства"</t>
  </si>
  <si>
    <t>3457000125</t>
  </si>
  <si>
    <t>29645782</t>
  </si>
  <si>
    <t>МКУ "Солонский многоцелевой центр"</t>
  </si>
  <si>
    <t>3417005416</t>
  </si>
  <si>
    <t>25-01-2008 00:00:00</t>
  </si>
  <si>
    <t>30794492</t>
  </si>
  <si>
    <t>МКУ "Успех"</t>
  </si>
  <si>
    <t>3457001023</t>
  </si>
  <si>
    <t>24-12-2013 00:00:00</t>
  </si>
  <si>
    <t>30477670</t>
  </si>
  <si>
    <t>МКУ "Хозяйственно-эксплуатационная служба"</t>
  </si>
  <si>
    <t>3404005465</t>
  </si>
  <si>
    <t>13-10-2008 00:00:00</t>
  </si>
  <si>
    <t>30801365</t>
  </si>
  <si>
    <t>МКУ "Хозяйственное управление Администрации Ольшанского сельского поселения Урюпинского муниципального района"</t>
  </si>
  <si>
    <t>3457003091</t>
  </si>
  <si>
    <t>09-12-2015 00:00:00</t>
  </si>
  <si>
    <t>30856306</t>
  </si>
  <si>
    <t>МКУ "Хозяйственное управление"</t>
  </si>
  <si>
    <t>3457003253</t>
  </si>
  <si>
    <t>31-03-2016 00:00:00</t>
  </si>
  <si>
    <t>27807226</t>
  </si>
  <si>
    <t>МКУ Плотниковского поселения Даниловского муниципального района Волгоградской области "Муниципальные услуги"</t>
  </si>
  <si>
    <t>3404005842</t>
  </si>
  <si>
    <t>18-08-2011 00:00:00</t>
  </si>
  <si>
    <t>30924699</t>
  </si>
  <si>
    <t>МКУК "Краснопольский ЦКД и БО"</t>
  </si>
  <si>
    <t>3417005712</t>
  </si>
  <si>
    <t>30799013</t>
  </si>
  <si>
    <t>МКУК "Луковский центр культуры и благоустройства"</t>
  </si>
  <si>
    <t>3417005335</t>
  </si>
  <si>
    <t>05-09-2007 00:00:00</t>
  </si>
  <si>
    <t>30799022</t>
  </si>
  <si>
    <t>МКУК"Тишанский центр культуры и благоустройства"</t>
  </si>
  <si>
    <t>3457001030</t>
  </si>
  <si>
    <t>25-12-2013 00:00:00</t>
  </si>
  <si>
    <t>МКУП "Мирошниковское"</t>
  </si>
  <si>
    <t>3414005136</t>
  </si>
  <si>
    <t>28870031</t>
  </si>
  <si>
    <t>31210431</t>
  </si>
  <si>
    <t>МКХЭУ Администрации Котовского муниципального района</t>
  </si>
  <si>
    <t>3414015744</t>
  </si>
  <si>
    <t>26379722</t>
  </si>
  <si>
    <t>ММУП КХ "Клетское"</t>
  </si>
  <si>
    <t>3412301098</t>
  </si>
  <si>
    <t>341201001</t>
  </si>
  <si>
    <t>19-09-2008 00:00:00</t>
  </si>
  <si>
    <t>27635722</t>
  </si>
  <si>
    <t>МП  ЖКХ "Услуги"</t>
  </si>
  <si>
    <t>3432001582</t>
  </si>
  <si>
    <t>03-06-2011 00:00:00</t>
  </si>
  <si>
    <t>340501001</t>
  </si>
  <si>
    <t>11-09-2009 00:00:00</t>
  </si>
  <si>
    <t>27871821</t>
  </si>
  <si>
    <t>МП "Водник"</t>
  </si>
  <si>
    <t>3432001695</t>
  </si>
  <si>
    <t>21-02-2012 00:00:00</t>
  </si>
  <si>
    <t>26371902</t>
  </si>
  <si>
    <t>МП "Водоканал"</t>
  </si>
  <si>
    <t>3405011782</t>
  </si>
  <si>
    <t>01-02-2007 00:00:00</t>
  </si>
  <si>
    <t>26609525</t>
  </si>
  <si>
    <t>3429032100</t>
  </si>
  <si>
    <t>342901001</t>
  </si>
  <si>
    <t>06-04-2009 00:00:00</t>
  </si>
  <si>
    <t>27677606</t>
  </si>
  <si>
    <t>МП "Вымпел"</t>
  </si>
  <si>
    <t>3403029061</t>
  </si>
  <si>
    <t>340330100</t>
  </si>
  <si>
    <t>18-04-2012 00:00:00</t>
  </si>
  <si>
    <t>26594103</t>
  </si>
  <si>
    <t>МП "Давыдовское"</t>
  </si>
  <si>
    <t>3405012232</t>
  </si>
  <si>
    <t>25-02-2008 00:00:00</t>
  </si>
  <si>
    <t>26371888</t>
  </si>
  <si>
    <t>МП "Ерзовское"</t>
  </si>
  <si>
    <t>3403022612</t>
  </si>
  <si>
    <t>30-03-2007 00:00:00</t>
  </si>
  <si>
    <t>28158086</t>
  </si>
  <si>
    <t>МП "ЖКХ "Каменское"</t>
  </si>
  <si>
    <t>3455000560</t>
  </si>
  <si>
    <t>26561068</t>
  </si>
  <si>
    <t>МП "Жилищно-коммунальные услуги"</t>
  </si>
  <si>
    <t>3403027145</t>
  </si>
  <si>
    <t>23-03-2010 00:00:00</t>
  </si>
  <si>
    <t>30908961</t>
  </si>
  <si>
    <t>МП "Исток"</t>
  </si>
  <si>
    <t>3455052791</t>
  </si>
  <si>
    <t>26584157</t>
  </si>
  <si>
    <t>МП "Коммунальная Компания"</t>
  </si>
  <si>
    <t>3403027410</t>
  </si>
  <si>
    <t>18-06-2010 00:00:00</t>
  </si>
  <si>
    <t>30807512</t>
  </si>
  <si>
    <t>МП "Коммунальщик Фроловского района"</t>
  </si>
  <si>
    <t>3456002659</t>
  </si>
  <si>
    <t>345601001</t>
  </si>
  <si>
    <t>08-10-2015 00:00:00</t>
  </si>
  <si>
    <t>26371886</t>
  </si>
  <si>
    <t>МП "Котлубанское"</t>
  </si>
  <si>
    <t>3403022556</t>
  </si>
  <si>
    <t>21-03-2007 00:00:00</t>
  </si>
  <si>
    <t>28797257</t>
  </si>
  <si>
    <t>МП "Кристалл"</t>
  </si>
  <si>
    <t>3455002448</t>
  </si>
  <si>
    <t>13-03-2014 00:00:00</t>
  </si>
  <si>
    <t>31189788</t>
  </si>
  <si>
    <t>МП "Лозное-2018"</t>
  </si>
  <si>
    <t>3455053805</t>
  </si>
  <si>
    <t>30993211</t>
  </si>
  <si>
    <t>МП "Наяда"</t>
  </si>
  <si>
    <t>3455053202</t>
  </si>
  <si>
    <t>19-06-2017 00:00:00</t>
  </si>
  <si>
    <t>28465250</t>
  </si>
  <si>
    <t>МП "Орловское"</t>
  </si>
  <si>
    <t>3455001500</t>
  </si>
  <si>
    <t>28868981</t>
  </si>
  <si>
    <t>МП "Ресурс"</t>
  </si>
  <si>
    <t>3455001998</t>
  </si>
  <si>
    <t>26584661</t>
  </si>
  <si>
    <t>МП "Самофаловское"</t>
  </si>
  <si>
    <t>3403027547</t>
  </si>
  <si>
    <t>26991412</t>
  </si>
  <si>
    <t>МП "Специализированное хозяйство по благоустройству"</t>
  </si>
  <si>
    <t>3403025959</t>
  </si>
  <si>
    <t>30934180</t>
  </si>
  <si>
    <t>МП "Утес"</t>
  </si>
  <si>
    <t>3455052833</t>
  </si>
  <si>
    <t>28075203</t>
  </si>
  <si>
    <t>МП "Хопер"</t>
  </si>
  <si>
    <t>3424002180</t>
  </si>
  <si>
    <t>342401001</t>
  </si>
  <si>
    <t>20-01-2012 00:00:00</t>
  </si>
  <si>
    <t>28421620</t>
  </si>
  <si>
    <t>МП ЖКХ " Писаревское"</t>
  </si>
  <si>
    <t>3432001705</t>
  </si>
  <si>
    <t>18-12-2012 00:00:00</t>
  </si>
  <si>
    <t>340701001</t>
  </si>
  <si>
    <t>26371907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</si>
  <si>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</si>
  <si>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</si>
  <si>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27-06-2008 00:00:00</t>
  </si>
  <si>
    <t>26594937</t>
  </si>
  <si>
    <t>МУ "ЖКХБ Новинского сельского поселения"</t>
  </si>
  <si>
    <t>3407110404</t>
  </si>
  <si>
    <t>10-07-2008 00:00:00</t>
  </si>
  <si>
    <t>3407110683</t>
  </si>
  <si>
    <t>27553250</t>
  </si>
  <si>
    <t>МУ "Жилищно - коммунальное хозяйство и благоустройство Тетеревятского сельского поселения"</t>
  </si>
  <si>
    <t>3407110820</t>
  </si>
  <si>
    <t>06-10-2009 00:00:00</t>
  </si>
  <si>
    <t>3407110806</t>
  </si>
  <si>
    <t>27651108</t>
  </si>
  <si>
    <t>МУ "Коммунальное хозяйство и благоустройство Бородачевского сельского поселения"</t>
  </si>
  <si>
    <t>26371903</t>
  </si>
  <si>
    <t>МУП  "Еланское КХ"</t>
  </si>
  <si>
    <t>3406000230</t>
  </si>
  <si>
    <t>19-11-2002 00:00:00</t>
  </si>
  <si>
    <t>26379735</t>
  </si>
  <si>
    <t>МУП  "Ольховское коммунальное хозяйство"</t>
  </si>
  <si>
    <t>3422008652</t>
  </si>
  <si>
    <t>26-09-2006 00:00:00</t>
  </si>
  <si>
    <t>26602515</t>
  </si>
  <si>
    <t>МУП  ЖКХ "Заплавное"</t>
  </si>
  <si>
    <t>3415004495</t>
  </si>
  <si>
    <t>31-08-2010 00:00:00</t>
  </si>
  <si>
    <t>28151090</t>
  </si>
  <si>
    <t>МУП " Мариновское КХ"</t>
  </si>
  <si>
    <t>3409012949</t>
  </si>
  <si>
    <t>28420731</t>
  </si>
  <si>
    <t>МУП "Аква - ЖКХ"</t>
  </si>
  <si>
    <t>3454000409</t>
  </si>
  <si>
    <t>07-05-2013 00:00:00</t>
  </si>
  <si>
    <t>26371908</t>
  </si>
  <si>
    <t>МУП "Береславское коммунальное хозяйство"</t>
  </si>
  <si>
    <t>3409011631</t>
  </si>
  <si>
    <t>08-08-2006 00:00:00</t>
  </si>
  <si>
    <t>26598445</t>
  </si>
  <si>
    <t>МУП "Благоустройство и ЖКХ Мичуринского сельского поселения"</t>
  </si>
  <si>
    <t>3410268166</t>
  </si>
  <si>
    <t>341001001</t>
  </si>
  <si>
    <t>12-02-2010 00:00:00</t>
  </si>
  <si>
    <t>26408220</t>
  </si>
  <si>
    <t>МУП "Благоустройство и ЖКХ"</t>
  </si>
  <si>
    <t>3410005015</t>
  </si>
  <si>
    <t>18-04-2006 00:00:00</t>
  </si>
  <si>
    <t>МУП "Благоустройство"</t>
  </si>
  <si>
    <t>26371901</t>
  </si>
  <si>
    <t>3404004920</t>
  </si>
  <si>
    <t>06-04-2006 00:00:00</t>
  </si>
  <si>
    <t>30993227</t>
  </si>
  <si>
    <t>МУП "Большеивановское ЖКХ"</t>
  </si>
  <si>
    <t>3455053361</t>
  </si>
  <si>
    <t>26371914</t>
  </si>
  <si>
    <t>МУП "Бузиновское КХ"</t>
  </si>
  <si>
    <t>3409600108</t>
  </si>
  <si>
    <t>10-06-2008 00:00:00</t>
  </si>
  <si>
    <t>28814841</t>
  </si>
  <si>
    <t>МУП "ВКХ городского поселения Петров Вал"</t>
  </si>
  <si>
    <t>3453001801</t>
  </si>
  <si>
    <t>10-06-2014 00:00:00</t>
  </si>
  <si>
    <t>26602429</t>
  </si>
  <si>
    <t>МУП "Вера"</t>
  </si>
  <si>
    <t>3415001430</t>
  </si>
  <si>
    <t>02-06-2010 00:00:00</t>
  </si>
  <si>
    <t>27775985</t>
  </si>
  <si>
    <t>МУП "Верхнепогроменское ЖКХ"</t>
  </si>
  <si>
    <t>3428004037</t>
  </si>
  <si>
    <t>30802862</t>
  </si>
  <si>
    <t>МУП "Веселовское"</t>
  </si>
  <si>
    <t>3458001756</t>
  </si>
  <si>
    <t>27-01-2016 00:00:00</t>
  </si>
  <si>
    <t>26371972</t>
  </si>
  <si>
    <t>МУП "Воджилсервис"</t>
  </si>
  <si>
    <t>3425005160</t>
  </si>
  <si>
    <t>23-02-2007 00:00:00</t>
  </si>
  <si>
    <t>30812427</t>
  </si>
  <si>
    <t>МУП "Водоканал Палласовского района"</t>
  </si>
  <si>
    <t>3454003008</t>
  </si>
  <si>
    <t>343001001</t>
  </si>
  <si>
    <t>МУП "Водоканал"</t>
  </si>
  <si>
    <t>26371985</t>
  </si>
  <si>
    <t>3435000932</t>
  </si>
  <si>
    <t>24-09-2001 00:00:00</t>
  </si>
  <si>
    <t>26379751</t>
  </si>
  <si>
    <t>3438000232</t>
  </si>
  <si>
    <t>343801001</t>
  </si>
  <si>
    <t>27-12-2002 00:00:00</t>
  </si>
  <si>
    <t>28149079</t>
  </si>
  <si>
    <t>МУП "Водоканал" Котельниковского городского поселения Котельниковского муниципального района Волгоградской области</t>
  </si>
  <si>
    <t>3413010888</t>
  </si>
  <si>
    <t>341301001</t>
  </si>
  <si>
    <t>19-10-2012 00:00:00</t>
  </si>
  <si>
    <t>30479669</t>
  </si>
  <si>
    <t>МУП "Водолей"</t>
  </si>
  <si>
    <t>3457003180</t>
  </si>
  <si>
    <t>30797820</t>
  </si>
  <si>
    <t>МУП "Водоочистные сооружения Палласовского района"</t>
  </si>
  <si>
    <t>3454003015</t>
  </si>
  <si>
    <t>26371912</t>
  </si>
  <si>
    <t>МУП "Голубинское КХ"</t>
  </si>
  <si>
    <t>3409012113</t>
  </si>
  <si>
    <t>06-04-2007 00:00:00</t>
  </si>
  <si>
    <t>26408847</t>
  </si>
  <si>
    <t>МУП "Горводоканал г. Волгограда"</t>
  </si>
  <si>
    <t>3446002106</t>
  </si>
  <si>
    <t>344601001</t>
  </si>
  <si>
    <t>16-12-2008 00:00:00</t>
  </si>
  <si>
    <t>30942612</t>
  </si>
  <si>
    <t>МУП "ЖКХ Городищенского района"</t>
  </si>
  <si>
    <t>3455051734</t>
  </si>
  <si>
    <t>25-01-2016 00:00:00</t>
  </si>
  <si>
    <t>26371918</t>
  </si>
  <si>
    <t>МУП "ЖКХ Калиновское"</t>
  </si>
  <si>
    <t>3411004575</t>
  </si>
  <si>
    <t>341101001</t>
  </si>
  <si>
    <t>25-03-2008 00:00:00</t>
  </si>
  <si>
    <t>26371917</t>
  </si>
  <si>
    <t>МУП "Жилищно-коммунальное хозяйство № 1"</t>
  </si>
  <si>
    <t>3411004455</t>
  </si>
  <si>
    <t>12-01-2007 00:00:00</t>
  </si>
  <si>
    <t>26371916</t>
  </si>
  <si>
    <t>МУП "Жилищно-коммунальное хозяйство № 2"</t>
  </si>
  <si>
    <t>3411004448</t>
  </si>
  <si>
    <t>26409533</t>
  </si>
  <si>
    <t>МУП "Жилищно-коммунальное хозяйство"</t>
  </si>
  <si>
    <t>3411000228</t>
  </si>
  <si>
    <t>04-11-1993 00:00:00</t>
  </si>
  <si>
    <t>26407720</t>
  </si>
  <si>
    <t>МУП "Жирновское городское хозяйство"</t>
  </si>
  <si>
    <t>3407011308</t>
  </si>
  <si>
    <t>07-09-2007 00:00:00</t>
  </si>
  <si>
    <t>26607834</t>
  </si>
  <si>
    <t>МУП "Зимняцкое ЖКХ"</t>
  </si>
  <si>
    <t>3427008127</t>
  </si>
  <si>
    <t>342701001</t>
  </si>
  <si>
    <t>18-08-2010 00:00:00</t>
  </si>
  <si>
    <t>31222068</t>
  </si>
  <si>
    <t>МУП "Иловлинское"</t>
  </si>
  <si>
    <t>3455053964</t>
  </si>
  <si>
    <t>17-07-2018 00:00:00</t>
  </si>
  <si>
    <t>26596542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</si>
  <si>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</si>
  <si>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</si>
  <si>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</si>
  <si>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</si>
  <si>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</si>
  <si>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</si>
  <si>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</si>
  <si>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</si>
  <si>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</si>
  <si>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</si>
  <si>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</si>
  <si>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</si>
  <si>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</si>
  <si>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</si>
  <si>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</si>
  <si>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</si>
  <si>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</si>
  <si>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</si>
  <si>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</si>
  <si>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</si>
  <si>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</si>
  <si>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</si>
  <si>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</si>
  <si>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</si>
  <si>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</si>
  <si>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</si>
  <si>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</si>
  <si>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</si>
  <si>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</si>
  <si>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</si>
  <si>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</si>
  <si>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</si>
  <si>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</si>
  <si>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</si>
  <si>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</si>
  <si>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</si>
  <si>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</si>
  <si>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</si>
  <si>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</si>
  <si>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</si>
  <si>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</si>
  <si>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</si>
  <si>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</si>
  <si>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</si>
  <si>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</si>
  <si>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</si>
  <si>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</si>
  <si>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</si>
  <si>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</si>
  <si>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</si>
  <si>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</si>
  <si>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</si>
  <si>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</si>
  <si>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</si>
  <si>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</si>
  <si>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</si>
  <si>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</si>
  <si>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</si>
  <si>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</si>
  <si>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</si>
  <si>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</si>
  <si>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</si>
  <si>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</si>
  <si>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</si>
  <si>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</si>
  <si>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</si>
  <si>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</si>
  <si>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</si>
  <si>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</si>
  <si>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</si>
  <si>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</si>
  <si>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</si>
  <si>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</si>
  <si>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</si>
  <si>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</si>
  <si>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</si>
  <si>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</si>
  <si>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</si>
  <si>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</si>
  <si>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</si>
  <si>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</si>
  <si>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</si>
  <si>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</si>
  <si>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</si>
  <si>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</si>
  <si>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</si>
  <si>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</si>
  <si>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</si>
  <si>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</si>
  <si>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</si>
  <si>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</si>
  <si>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</si>
  <si>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</si>
  <si>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</si>
  <si>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</si>
  <si>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</si>
  <si>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</si>
  <si>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</si>
  <si>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</si>
  <si>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</si>
  <si>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</si>
  <si>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</si>
  <si>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</si>
  <si>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</si>
  <si>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</si>
  <si>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</si>
  <si>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</si>
  <si>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</si>
  <si>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</si>
  <si>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</si>
  <si>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</si>
  <si>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</si>
  <si>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</si>
  <si>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</si>
  <si>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</si>
  <si>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</si>
  <si>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</si>
  <si>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</si>
  <si>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</si>
  <si>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</si>
  <si>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</si>
  <si>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</si>
  <si>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</si>
  <si>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</si>
  <si>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</si>
  <si>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</si>
  <si>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</si>
  <si>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</si>
  <si>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</si>
  <si>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</si>
  <si>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</si>
  <si>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</si>
  <si>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</si>
  <si>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</si>
  <si>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</si>
  <si>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</si>
  <si>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</si>
  <si>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</si>
  <si>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</si>
  <si>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</si>
  <si>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</si>
  <si>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</si>
  <si>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</si>
  <si>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</si>
  <si>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</si>
  <si>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</si>
  <si>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</si>
  <si>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</si>
  <si>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</si>
  <si>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</si>
  <si>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</si>
  <si>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</si>
  <si>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</si>
  <si>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</si>
  <si>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</si>
  <si>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</si>
  <si>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</si>
  <si>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</si>
  <si>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</si>
  <si>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</si>
  <si>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</si>
  <si>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</si>
  <si>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</si>
  <si>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</si>
  <si>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</si>
  <si>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</si>
  <si>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</si>
  <si>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</si>
  <si>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</si>
  <si>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</si>
  <si>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</si>
  <si>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</si>
  <si>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</si>
  <si>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</si>
  <si>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</si>
  <si>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</si>
  <si>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</si>
  <si>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</si>
  <si>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</si>
  <si>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</si>
  <si>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</si>
  <si>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</si>
  <si>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</si>
  <si>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</si>
  <si>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</si>
  <si>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</si>
  <si>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</si>
  <si>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</si>
  <si>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</si>
  <si>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</si>
  <si>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</si>
  <si>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</si>
  <si>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</si>
  <si>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</si>
  <si>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</si>
  <si>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</si>
  <si>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</si>
  <si>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</si>
  <si>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</si>
  <si>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</si>
  <si>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</si>
  <si>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</si>
  <si>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</si>
  <si>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</si>
  <si>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</si>
  <si>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</si>
  <si>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</si>
  <si>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</si>
  <si>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</si>
  <si>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</si>
  <si>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</si>
  <si>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</si>
  <si>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</si>
  <si>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</si>
  <si>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</si>
  <si>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</si>
  <si>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</si>
  <si>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</si>
  <si>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</si>
  <si>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</si>
  <si>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</si>
  <si>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</si>
  <si>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</si>
  <si>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</si>
  <si>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</si>
  <si>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</si>
  <si>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</si>
  <si>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</si>
  <si>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</si>
  <si>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</si>
  <si>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</si>
  <si>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</si>
  <si>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</si>
  <si>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</si>
  <si>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</si>
  <si>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</si>
  <si>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</si>
  <si>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</si>
  <si>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</si>
  <si>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</si>
  <si>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</si>
  <si>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</si>
  <si>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</si>
  <si>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</si>
  <si>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</si>
  <si>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</si>
  <si>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</si>
  <si>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</si>
  <si>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</si>
  <si>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</si>
  <si>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</si>
  <si>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</si>
  <si>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</si>
  <si>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</si>
  <si>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</si>
  <si>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</si>
  <si>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</si>
  <si>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</si>
  <si>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</si>
  <si>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</si>
  <si>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</si>
  <si>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</si>
  <si>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</si>
  <si>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</si>
  <si>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</si>
  <si>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</si>
  <si>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</si>
  <si>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</si>
  <si>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</si>
  <si>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</si>
  <si>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</si>
  <si>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</si>
  <si>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</si>
  <si>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</si>
  <si>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</si>
  <si>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</si>
  <si>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</si>
  <si>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</si>
  <si>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</si>
  <si>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</si>
  <si>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</si>
  <si>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</si>
  <si>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</si>
  <si>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</si>
  <si>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</si>
  <si>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</si>
  <si>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</si>
  <si>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</si>
  <si>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</si>
  <si>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</si>
  <si>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</si>
  <si>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</si>
  <si>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</si>
  <si>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</si>
  <si>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</si>
  <si>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</si>
  <si>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</si>
  <si>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</si>
  <si>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</si>
  <si>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</si>
  <si>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</si>
  <si>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</si>
  <si>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</si>
  <si>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</si>
  <si>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</si>
  <si>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</si>
  <si>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</si>
  <si>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</si>
  <si>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</si>
  <si>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</si>
  <si>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</si>
  <si>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</si>
  <si>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</si>
  <si>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</si>
  <si>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</si>
  <si>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</si>
  <si>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</si>
  <si>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</si>
  <si>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</si>
  <si>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</si>
  <si>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</si>
  <si>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</si>
  <si>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</si>
  <si>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</si>
  <si>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</si>
  <si>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</si>
  <si>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</si>
  <si>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</si>
  <si>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</si>
  <si>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</si>
  <si>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</si>
  <si>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</si>
  <si>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</si>
  <si>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</si>
  <si>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</si>
  <si>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</si>
  <si>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</si>
  <si>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</si>
  <si>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</si>
  <si>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</si>
  <si>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</si>
  <si>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</si>
  <si>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</si>
  <si>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</si>
  <si>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</si>
  <si>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</si>
  <si>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</si>
  <si>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</si>
  <si>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</si>
  <si>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</si>
  <si>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</si>
  <si>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</si>
  <si>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</si>
  <si>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</si>
  <si>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</si>
  <si>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</si>
  <si>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</si>
  <si>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</si>
  <si>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</si>
  <si>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</si>
  <si>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</si>
  <si>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</si>
  <si>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</si>
  <si>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</si>
  <si>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</si>
  <si>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</si>
  <si>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</si>
  <si>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</si>
  <si>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</si>
  <si>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</si>
  <si>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</si>
  <si>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</si>
  <si>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</si>
  <si>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</si>
  <si>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</si>
  <si>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</si>
  <si>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</si>
  <si>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</si>
  <si>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</si>
  <si>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</si>
  <si>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</si>
  <si>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</si>
  <si>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</si>
  <si>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</si>
  <si>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</si>
  <si>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</si>
  <si>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</si>
  <si>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</si>
  <si>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</si>
  <si>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</si>
  <si>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</si>
  <si>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</si>
  <si>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</si>
  <si>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</si>
  <si>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</si>
  <si>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</si>
  <si>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</si>
  <si>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</si>
  <si>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</si>
  <si>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</si>
  <si>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</si>
  <si>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</si>
  <si>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</si>
  <si>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</si>
  <si>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</si>
  <si>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</si>
  <si>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</si>
  <si>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</si>
  <si>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</si>
  <si>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</si>
  <si>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</si>
  <si>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</si>
  <si>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</si>
  <si>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</si>
  <si>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</si>
  <si>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</si>
  <si>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</si>
  <si>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</si>
  <si>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</si>
  <si>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</si>
  <si>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</si>
  <si>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</si>
  <si>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</si>
  <si>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</si>
  <si>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</si>
  <si>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</si>
  <si>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</si>
  <si>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</si>
  <si>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</si>
  <si>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</si>
  <si>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</si>
  <si>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</si>
  <si>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</si>
  <si>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</si>
  <si>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</si>
  <si>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</si>
  <si>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</si>
  <si>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</si>
  <si>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</si>
  <si>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</si>
  <si>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</si>
  <si>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</si>
  <si>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</si>
  <si>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</si>
  <si>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</si>
  <si>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</si>
  <si>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</si>
  <si>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</si>
  <si>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</si>
  <si>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</si>
  <si>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</si>
  <si>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</si>
  <si>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</si>
  <si>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</si>
  <si>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</si>
  <si>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</si>
  <si>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</si>
  <si>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</si>
  <si>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</si>
  <si>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</si>
  <si>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</si>
  <si>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</si>
  <si>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</si>
  <si>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</si>
  <si>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</si>
  <si>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</si>
  <si>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</si>
  <si>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</si>
  <si>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</si>
  <si>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</si>
  <si>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</si>
  <si>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</si>
  <si>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</si>
  <si>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</si>
  <si>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</si>
  <si>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</si>
  <si>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</si>
  <si>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</si>
  <si>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</si>
  <si>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</si>
  <si>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</si>
  <si>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</si>
  <si>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</si>
  <si>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</si>
  <si>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</si>
  <si>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</si>
  <si>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</si>
  <si>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МУП "Иловля ЖКХ" Иловлинского городского поселения Волгоградской области</t>
  </si>
  <si>
    <t>3408010579</t>
  </si>
  <si>
    <t>26410502</t>
  </si>
  <si>
    <t>МУП "Ильевское КХ"</t>
  </si>
  <si>
    <t>3409011600</t>
  </si>
  <si>
    <t>03-08-2006 00:00:00</t>
  </si>
  <si>
    <t>30831998</t>
  </si>
  <si>
    <t>МУП "Искринский" МО Искринское сельское поселение</t>
  </si>
  <si>
    <t>3457001256</t>
  </si>
  <si>
    <t>06-03-2014 00:00:00</t>
  </si>
  <si>
    <t>26371971</t>
  </si>
  <si>
    <t>МУП "КОМХОЗ" Руднянского района</t>
  </si>
  <si>
    <t>3425004617</t>
  </si>
  <si>
    <t>23-07-2004 00:00:00</t>
  </si>
  <si>
    <t>26407715</t>
  </si>
  <si>
    <t>МУП "КХ "Варваровское"</t>
  </si>
  <si>
    <t>3409011656</t>
  </si>
  <si>
    <t>09-08-2006 00:00:00</t>
  </si>
  <si>
    <t>3409011649</t>
  </si>
  <si>
    <t>31007223</t>
  </si>
  <si>
    <t>МУП "КХ"Антиповка"</t>
  </si>
  <si>
    <t>3453005059</t>
  </si>
  <si>
    <t>26379716</t>
  </si>
  <si>
    <t>МУП "Калачводоканал"</t>
  </si>
  <si>
    <t>3409011582</t>
  </si>
  <si>
    <t>31-07-2006 00:00:00</t>
  </si>
  <si>
    <t>26596679</t>
  </si>
  <si>
    <t>МУП "Качалинское"</t>
  </si>
  <si>
    <t>3408010561</t>
  </si>
  <si>
    <t>16-03-2010 00:00:00</t>
  </si>
  <si>
    <t>30379060</t>
  </si>
  <si>
    <t>МУП "Клетская Ресурсо-Снабжающая Компания"</t>
  </si>
  <si>
    <t>3454002815</t>
  </si>
  <si>
    <t>25-09-2015 00:00:00</t>
  </si>
  <si>
    <t>28969102</t>
  </si>
  <si>
    <t>МУП "Колобовское КХ"</t>
  </si>
  <si>
    <t>3454001843</t>
  </si>
  <si>
    <t>30389427</t>
  </si>
  <si>
    <t>МУП "Комбинат по благоустройству панфиловского сельского поселения"</t>
  </si>
  <si>
    <t>3419012289</t>
  </si>
  <si>
    <t>20-05-2010 00:00:00</t>
  </si>
  <si>
    <t>26371978</t>
  </si>
  <si>
    <t>МУП "Краснооктябрьское"</t>
  </si>
  <si>
    <t>3428985580</t>
  </si>
  <si>
    <t>16-03-2006 00:00:00</t>
  </si>
  <si>
    <t>26598503</t>
  </si>
  <si>
    <t>МУП "Кременское ЖКХ"</t>
  </si>
  <si>
    <t>3412301718</t>
  </si>
  <si>
    <t>16-07-2007 00:00:00</t>
  </si>
  <si>
    <t>26371911</t>
  </si>
  <si>
    <t>МУП "Крепинское коммунальное хозяйство"</t>
  </si>
  <si>
    <t>3409011737</t>
  </si>
  <si>
    <t>18-09-2006 00:00:00</t>
  </si>
  <si>
    <t>26584517</t>
  </si>
  <si>
    <t>МУП "Кузьмичевское"</t>
  </si>
  <si>
    <t>3403025941</t>
  </si>
  <si>
    <t>01-09-2009 00:00:00</t>
  </si>
  <si>
    <t>26371906</t>
  </si>
  <si>
    <t>МУП "Линевский коммунальный комплекс"</t>
  </si>
  <si>
    <t>3407110309</t>
  </si>
  <si>
    <t>17-04-2008 00:00:00</t>
  </si>
  <si>
    <t>27969968</t>
  </si>
  <si>
    <t>МУП "Лог ЖКХ"</t>
  </si>
  <si>
    <t>3408010956</t>
  </si>
  <si>
    <t>12-05-2012 00:00:00</t>
  </si>
  <si>
    <t>26371926</t>
  </si>
  <si>
    <t>МУП "Лотос"</t>
  </si>
  <si>
    <t>3415013115</t>
  </si>
  <si>
    <t>06-02-2009 00:00:00</t>
  </si>
  <si>
    <t>30952872</t>
  </si>
  <si>
    <t>МУП "Медведевское ЖКХ"</t>
  </si>
  <si>
    <t>3455053121</t>
  </si>
  <si>
    <t>26371987</t>
  </si>
  <si>
    <t>МУП "Михайловское водопроводно-канализационное хозяйство"</t>
  </si>
  <si>
    <t>3437000840</t>
  </si>
  <si>
    <t>13-05-2009 00:00:00</t>
  </si>
  <si>
    <t>30349465</t>
  </si>
  <si>
    <t>МУП "Многоотраслевое ЖКХ"</t>
  </si>
  <si>
    <t>3454002325</t>
  </si>
  <si>
    <t>12-05-2015 00:00:00</t>
  </si>
  <si>
    <t>26371933</t>
  </si>
  <si>
    <t>МУП "Нехаевское МПОКХ"</t>
  </si>
  <si>
    <t>3417004469</t>
  </si>
  <si>
    <t>13-12-2001 00:00:00</t>
  </si>
  <si>
    <t>341801001</t>
  </si>
  <si>
    <t>30947553</t>
  </si>
  <si>
    <t>МУП "Николаевское городское коммунальное хозяйство"</t>
  </si>
  <si>
    <t>3454004308</t>
  </si>
  <si>
    <t>30-08-2017 00:00:00</t>
  </si>
  <si>
    <t>31085501</t>
  </si>
  <si>
    <t>МУП "Новогригорьевское ЖКХ"</t>
  </si>
  <si>
    <t>3455053555</t>
  </si>
  <si>
    <t>342101001</t>
  </si>
  <si>
    <t>28275370</t>
  </si>
  <si>
    <t>МУП "Образцы"</t>
  </si>
  <si>
    <t>3456000010</t>
  </si>
  <si>
    <t>09-01-2013 00:00:00</t>
  </si>
  <si>
    <t>30985047</t>
  </si>
  <si>
    <t>МУП "Озерское ЖКХ"</t>
  </si>
  <si>
    <t>3455053185</t>
  </si>
  <si>
    <t>13-06-2017 00:00:00</t>
  </si>
  <si>
    <t>26371961</t>
  </si>
  <si>
    <t>МУП "Октябрьское КХ"</t>
  </si>
  <si>
    <t>3421003316</t>
  </si>
  <si>
    <t>06-07-2007 00:00:00</t>
  </si>
  <si>
    <t>26597460</t>
  </si>
  <si>
    <t>МУП "По эксплуатации Калачевского группового водопровода Советского сельского поселения"</t>
  </si>
  <si>
    <t>3409012836</t>
  </si>
  <si>
    <t>25-07-2008 00:00:00</t>
  </si>
  <si>
    <t>26826285</t>
  </si>
  <si>
    <t>МУП "Привольненское жилищно - коммунальное хозяйство"</t>
  </si>
  <si>
    <t>3426013808</t>
  </si>
  <si>
    <t>19-10-2010 00:00:00</t>
  </si>
  <si>
    <t>30439625</t>
  </si>
  <si>
    <t>МУП "Распопинское КХ"</t>
  </si>
  <si>
    <t>3412302165</t>
  </si>
  <si>
    <t>26-05-2009 00:00:00</t>
  </si>
  <si>
    <t>26371922</t>
  </si>
  <si>
    <t>МУП "Рассветинское ЖКХ"</t>
  </si>
  <si>
    <t>3415013549</t>
  </si>
  <si>
    <t>08-02-2007 00:00:00</t>
  </si>
  <si>
    <t>26371980</t>
  </si>
  <si>
    <t>МУП "Рахинское" Среднеахтубинского муниципального района Волгоградской области</t>
  </si>
  <si>
    <t>3428985661</t>
  </si>
  <si>
    <t>27-03-2006 00:00:00</t>
  </si>
  <si>
    <t>30934257</t>
  </si>
  <si>
    <t>МУП "Сиротинское ЖКХ"</t>
  </si>
  <si>
    <t>3455053153</t>
  </si>
  <si>
    <t>28815492</t>
  </si>
  <si>
    <t>МУП "Среднеахтубинские Тепловые сети"</t>
  </si>
  <si>
    <t>3454001508</t>
  </si>
  <si>
    <t>23-07-2014 00:00:00</t>
  </si>
  <si>
    <t>28829994</t>
  </si>
  <si>
    <t>МУП "Среднеахтубинский Водоканал"</t>
  </si>
  <si>
    <t>3454001498</t>
  </si>
  <si>
    <t>26371928</t>
  </si>
  <si>
    <t>МУП "Степновское ЖКХ"</t>
  </si>
  <si>
    <t>3415013309</t>
  </si>
  <si>
    <t>29-08-2006 00:00:00</t>
  </si>
  <si>
    <t>30432671</t>
  </si>
  <si>
    <t>МУП "Степное"</t>
  </si>
  <si>
    <t>3454002043</t>
  </si>
  <si>
    <t>17-02-2015 00:00:00</t>
  </si>
  <si>
    <t>26371977</t>
  </si>
  <si>
    <t>МУП "Суходольское ЖКХ" Среднеахтубинского района</t>
  </si>
  <si>
    <t>3428983840</t>
  </si>
  <si>
    <t>10-06-2004 00:00:00</t>
  </si>
  <si>
    <t>31007069</t>
  </si>
  <si>
    <t>МУП "Трехостровское ЖКХ"</t>
  </si>
  <si>
    <t>3455053210</t>
  </si>
  <si>
    <t>20-06-2017 00:00:00</t>
  </si>
  <si>
    <t>27333054</t>
  </si>
  <si>
    <t>МУП "Упорниковское ЖКХ" Упорниковского сельского поселения</t>
  </si>
  <si>
    <t>3417006145</t>
  </si>
  <si>
    <t>14-02-2011 00:00:00</t>
  </si>
  <si>
    <t>27774715</t>
  </si>
  <si>
    <t>МУП "Хоперская вода"</t>
  </si>
  <si>
    <t>3420011900</t>
  </si>
  <si>
    <t>12-07-2012 00:00:00</t>
  </si>
  <si>
    <t>30942636</t>
  </si>
  <si>
    <t>МУП "Ширяевское ЖКХ"</t>
  </si>
  <si>
    <t>3455053160</t>
  </si>
  <si>
    <t>26783172</t>
  </si>
  <si>
    <t>МУП ЖКХ "Большечапурниковское коммунальное хозяйство"</t>
  </si>
  <si>
    <t>3426012811</t>
  </si>
  <si>
    <t>25-09-2008 00:00:00</t>
  </si>
  <si>
    <t>26608760</t>
  </si>
  <si>
    <t>МУП ЖКХ "Кировское КХ"</t>
  </si>
  <si>
    <t>3426013290</t>
  </si>
  <si>
    <t>29-09-2009 00:00:00</t>
  </si>
  <si>
    <t>МУП ЖКХ "Купцовское"</t>
  </si>
  <si>
    <t>3414014518</t>
  </si>
  <si>
    <t>28869031</t>
  </si>
  <si>
    <t>26409389</t>
  </si>
  <si>
    <t>МУП ЖКХ "Попковское"  Попковского сельского поселения</t>
  </si>
  <si>
    <t>3414015134</t>
  </si>
  <si>
    <t>10-07-2003 00:00:00</t>
  </si>
  <si>
    <t>26571274</t>
  </si>
  <si>
    <t>МУП ЖКХ "Райгородское КХ"</t>
  </si>
  <si>
    <t>3426012709</t>
  </si>
  <si>
    <t>28-10-2010 00:00:00</t>
  </si>
  <si>
    <t>26371929</t>
  </si>
  <si>
    <t>МУП Ильичевского сельского поселения "Родник"</t>
  </si>
  <si>
    <t>3415069132</t>
  </si>
  <si>
    <t>21-01-2008 00:00:00</t>
  </si>
  <si>
    <t>30988323</t>
  </si>
  <si>
    <t>МУП КХ "Верхний Балыклей"</t>
  </si>
  <si>
    <t>3454004379</t>
  </si>
  <si>
    <t>15-08-2017 00:00:00</t>
  </si>
  <si>
    <t>28534805</t>
  </si>
  <si>
    <t>МУП КХ "Ляпичевское"</t>
  </si>
  <si>
    <t>26408453</t>
  </si>
  <si>
    <t>МУП КХ "Нижнечирский"</t>
  </si>
  <si>
    <t>3430032730</t>
  </si>
  <si>
    <t>09-10-2002 00:00:00</t>
  </si>
  <si>
    <t>31297035</t>
  </si>
  <si>
    <t>МУП КХ "Новоникольское"</t>
  </si>
  <si>
    <t>3454005189</t>
  </si>
  <si>
    <t>30388145</t>
  </si>
  <si>
    <t>МУП КХ "Приморск"</t>
  </si>
  <si>
    <t>3454002445</t>
  </si>
  <si>
    <t>07-06-2015 00:00:00</t>
  </si>
  <si>
    <t>МУП КХ "Приморское"</t>
  </si>
  <si>
    <t>3409012755</t>
  </si>
  <si>
    <t>03-07-2008 00:00:00</t>
  </si>
  <si>
    <t>28791855</t>
  </si>
  <si>
    <t>27918001</t>
  </si>
  <si>
    <t>МУП Коммунальное хозяйство "Быково"</t>
  </si>
  <si>
    <t>3402006625</t>
  </si>
  <si>
    <t>340201001</t>
  </si>
  <si>
    <t>26-04-2012 00:00:00</t>
  </si>
  <si>
    <t>26371986</t>
  </si>
  <si>
    <t>МУП г. Камышина "ПУВКХ"</t>
  </si>
  <si>
    <t>3436000413</t>
  </si>
  <si>
    <t>343601001</t>
  </si>
  <si>
    <t>19-05-1992 00:00:00</t>
  </si>
  <si>
    <t>28053748</t>
  </si>
  <si>
    <t>МУП городского поселения г.Котово "Водоканал"</t>
  </si>
  <si>
    <t>3414016635</t>
  </si>
  <si>
    <t>26382266</t>
  </si>
  <si>
    <t>МУП коммунального обслуживания</t>
  </si>
  <si>
    <t>3424008030</t>
  </si>
  <si>
    <t>06-12-1999 00:00:00</t>
  </si>
  <si>
    <t>27683456</t>
  </si>
  <si>
    <t>Муниципальное учреждение "Жилищно-коммунальное хозяйство и благоустройство Тарапатинского сельского поселения</t>
  </si>
  <si>
    <t>30439639</t>
  </si>
  <si>
    <t>НДТ "Козловское"</t>
  </si>
  <si>
    <t>3425007512</t>
  </si>
  <si>
    <t>24-06-2011 00:00:00</t>
  </si>
  <si>
    <t>30856327</t>
  </si>
  <si>
    <t>НДТ "Лемешкинское"</t>
  </si>
  <si>
    <t>3425004631</t>
  </si>
  <si>
    <t>18-03-2005 00:00:00</t>
  </si>
  <si>
    <t>28151562</t>
  </si>
  <si>
    <t>НОТ " Амовское"</t>
  </si>
  <si>
    <t>3419404053</t>
  </si>
  <si>
    <t>30366005</t>
  </si>
  <si>
    <t>НОТ "Бочаровское"</t>
  </si>
  <si>
    <t>3419009977</t>
  </si>
  <si>
    <t>28-03-2006 00:00:00</t>
  </si>
  <si>
    <t>27969787</t>
  </si>
  <si>
    <t>НОТ "Горбатовское"</t>
  </si>
  <si>
    <t>3427101920</t>
  </si>
  <si>
    <t>28423085</t>
  </si>
  <si>
    <t>НОТ "Деминское"</t>
  </si>
  <si>
    <t>3419404060</t>
  </si>
  <si>
    <t>04-09-2002 00:00:00</t>
  </si>
  <si>
    <t>26609792</t>
  </si>
  <si>
    <t>НОТ "Красноярское"</t>
  </si>
  <si>
    <t>3413900383</t>
  </si>
  <si>
    <t>18-06-2003 00:00:00</t>
  </si>
  <si>
    <t>28868997</t>
  </si>
  <si>
    <t>НОТ "Луговопролейское"</t>
  </si>
  <si>
    <t>3402010420</t>
  </si>
  <si>
    <t>30909009</t>
  </si>
  <si>
    <t>НОТ "Наголенское"</t>
  </si>
  <si>
    <t>3413900400</t>
  </si>
  <si>
    <t>15-07-2003 00:00:00</t>
  </si>
  <si>
    <t>29646552</t>
  </si>
  <si>
    <t>НОТ "Новокиевское"</t>
  </si>
  <si>
    <t>3419404007</t>
  </si>
  <si>
    <t>03-09-2002 00:00:00</t>
  </si>
  <si>
    <t>28151047</t>
  </si>
  <si>
    <t>НОТ "Новоникольское"</t>
  </si>
  <si>
    <t>3402010364</t>
  </si>
  <si>
    <t>22-01-2003 00:00:00</t>
  </si>
  <si>
    <t>28985270</t>
  </si>
  <si>
    <t>НОТ "Песчановское"</t>
  </si>
  <si>
    <t>3427102169</t>
  </si>
  <si>
    <t>24-06-2004 00:00:00</t>
  </si>
  <si>
    <t>30898106</t>
  </si>
  <si>
    <t>НОТ "Пимено-Чернянское"</t>
  </si>
  <si>
    <t>3413900489</t>
  </si>
  <si>
    <t>29-12-2003 00:00:00</t>
  </si>
  <si>
    <t>30903587</t>
  </si>
  <si>
    <t>НОТ "Семиченское"</t>
  </si>
  <si>
    <t>3413900432</t>
  </si>
  <si>
    <t>27970005</t>
  </si>
  <si>
    <t>НОТ "Черкесовское"</t>
  </si>
  <si>
    <t>3419009014</t>
  </si>
  <si>
    <t>22-07-2003 00:00:00</t>
  </si>
  <si>
    <t>26371942</t>
  </si>
  <si>
    <t>НП "Исток-5"</t>
  </si>
  <si>
    <t>3418102370</t>
  </si>
  <si>
    <t>26-05-2008 00:00:00</t>
  </si>
  <si>
    <t>27970056</t>
  </si>
  <si>
    <t>НП "Трясиновское"</t>
  </si>
  <si>
    <t>3427007116</t>
  </si>
  <si>
    <t>12-07-2006 00:00:00</t>
  </si>
  <si>
    <t>344301001</t>
  </si>
  <si>
    <t>26786690</t>
  </si>
  <si>
    <t>ОАО "Еланский маслосыркомбинат"</t>
  </si>
  <si>
    <t>3406000261</t>
  </si>
  <si>
    <t>06-12-2002 00:00:00</t>
  </si>
  <si>
    <t>27971634</t>
  </si>
  <si>
    <t>ОАО "Сиротинское"</t>
  </si>
  <si>
    <t>3408010089</t>
  </si>
  <si>
    <t>31-12-2008 00:00:00</t>
  </si>
  <si>
    <t>26559718</t>
  </si>
  <si>
    <t>ОАО "Старополтавское многоотраслевое производственное объединение коммунального хозяйства"</t>
  </si>
  <si>
    <t>3429032076</t>
  </si>
  <si>
    <t>28075520</t>
  </si>
  <si>
    <t>ОНТ "Бобровское"</t>
  </si>
  <si>
    <t>3427008208</t>
  </si>
  <si>
    <t>30982704</t>
  </si>
  <si>
    <t>ОНТ "Бойковское"</t>
  </si>
  <si>
    <t>3405010549</t>
  </si>
  <si>
    <t>27952438</t>
  </si>
  <si>
    <t>ОНТ "Водолей"</t>
  </si>
  <si>
    <t>3427008286</t>
  </si>
  <si>
    <t>04-05-2012 00:00:00</t>
  </si>
  <si>
    <t>28176430</t>
  </si>
  <si>
    <t>3431005930</t>
  </si>
  <si>
    <t>28007639</t>
  </si>
  <si>
    <t>ОНТ "Волгарь"</t>
  </si>
  <si>
    <t>3405010130</t>
  </si>
  <si>
    <t>ОНТ "Гмелинское"</t>
  </si>
  <si>
    <t>3429030343</t>
  </si>
  <si>
    <t>28053618</t>
  </si>
  <si>
    <t>30851199</t>
  </si>
  <si>
    <t>ОНТ "Горнопролейское"</t>
  </si>
  <si>
    <t>3405010108</t>
  </si>
  <si>
    <t>26-03-2006 00:00:00</t>
  </si>
  <si>
    <t>29645776</t>
  </si>
  <si>
    <t>ОНТ "Исток"</t>
  </si>
  <si>
    <t>3427008230</t>
  </si>
  <si>
    <t>28-06-2011 00:00:00</t>
  </si>
  <si>
    <t>28501350</t>
  </si>
  <si>
    <t>ОНТ "Клетско-Почтовское"</t>
  </si>
  <si>
    <t>3427008198</t>
  </si>
  <si>
    <t>17-02-2011 00:00:00</t>
  </si>
  <si>
    <t>28053688</t>
  </si>
  <si>
    <t>ОНТ "Краснопахаревское"</t>
  </si>
  <si>
    <t>3403019465</t>
  </si>
  <si>
    <t>28869052</t>
  </si>
  <si>
    <t>ОНТ "Крутовское"</t>
  </si>
  <si>
    <t>3427008092</t>
  </si>
  <si>
    <t>13-01-2015 00:00:00</t>
  </si>
  <si>
    <t>27969746</t>
  </si>
  <si>
    <t>ОНТ "Лозновское"</t>
  </si>
  <si>
    <t>3405010316</t>
  </si>
  <si>
    <t>27969756</t>
  </si>
  <si>
    <t>ОНТ "Малоивановское"</t>
  </si>
  <si>
    <t>3405010122</t>
  </si>
  <si>
    <t>28869008</t>
  </si>
  <si>
    <t>ОНТ "Пичуга"</t>
  </si>
  <si>
    <t>3405010250</t>
  </si>
  <si>
    <t>28053700</t>
  </si>
  <si>
    <t>ОНТ "Прямобалкинское"</t>
  </si>
  <si>
    <t>3405010242</t>
  </si>
  <si>
    <t>28221823</t>
  </si>
  <si>
    <t>ОНТ "Солоновское"</t>
  </si>
  <si>
    <t>3430033042</t>
  </si>
  <si>
    <t>28882974</t>
  </si>
  <si>
    <t>ОНТ "Хохлачевскаое"</t>
  </si>
  <si>
    <t>3427008215</t>
  </si>
  <si>
    <t>10-03-2011 00:00:00</t>
  </si>
  <si>
    <t>28151570</t>
  </si>
  <si>
    <t>ОНТ "Царицынское"</t>
  </si>
  <si>
    <t>3403018905</t>
  </si>
  <si>
    <t>30804720</t>
  </si>
  <si>
    <t>3427007420</t>
  </si>
  <si>
    <t>12-07-2007 00:00:00</t>
  </si>
  <si>
    <t>28151193</t>
  </si>
  <si>
    <t>ООО " Управляющая компания №1"</t>
  </si>
  <si>
    <t>3444172984</t>
  </si>
  <si>
    <t>28435831</t>
  </si>
  <si>
    <t>ООО "Аквастрой"</t>
  </si>
  <si>
    <t>3436014656</t>
  </si>
  <si>
    <t>04-08-2004 00:00:00</t>
  </si>
  <si>
    <t>28270454</t>
  </si>
  <si>
    <t>ООО "Алексеевское"</t>
  </si>
  <si>
    <t>3401007200</t>
  </si>
  <si>
    <t>06-07-2009 00:00:00</t>
  </si>
  <si>
    <t>28135864</t>
  </si>
  <si>
    <t>ООО "Алексиковское ЖКХ"</t>
  </si>
  <si>
    <t>3420011667</t>
  </si>
  <si>
    <t>26582102</t>
  </si>
  <si>
    <t>ООО "Ангелина"</t>
  </si>
  <si>
    <t>3402010910</t>
  </si>
  <si>
    <t>12-01-2006 00:00:00</t>
  </si>
  <si>
    <t>26371915</t>
  </si>
  <si>
    <t>ООО "Антиповское благоустройство и жилищно-коммунальное хозяйство"</t>
  </si>
  <si>
    <t>3410103421</t>
  </si>
  <si>
    <t>09-10-2007 00:00:00</t>
  </si>
  <si>
    <t>26409337</t>
  </si>
  <si>
    <t>ООО "Большечапурниковское КХ"</t>
  </si>
  <si>
    <t>3426010860</t>
  </si>
  <si>
    <t>27-04-2005 00:00:00</t>
  </si>
  <si>
    <t>26371879</t>
  </si>
  <si>
    <t>ООО "Бытовик"</t>
  </si>
  <si>
    <t>3401006380</t>
  </si>
  <si>
    <t>29-03-2010 00:00:00</t>
  </si>
  <si>
    <t>26606477</t>
  </si>
  <si>
    <t>ООО "Виктория"</t>
  </si>
  <si>
    <t>3422009247</t>
  </si>
  <si>
    <t>26610450</t>
  </si>
  <si>
    <t>ООО "Водоканал"</t>
  </si>
  <si>
    <t>3439009284</t>
  </si>
  <si>
    <t>343901001</t>
  </si>
  <si>
    <t>04-03-2009 00:00:00</t>
  </si>
  <si>
    <t>26582061</t>
  </si>
  <si>
    <t>ООО "Водолей"</t>
  </si>
  <si>
    <t>3402010893</t>
  </si>
  <si>
    <t>27969938</t>
  </si>
  <si>
    <t>ООО "Водопроводные сети города Урюпинска"</t>
  </si>
  <si>
    <t>3438010248</t>
  </si>
  <si>
    <t>26371989</t>
  </si>
  <si>
    <t>ООО "Водоснабжение"</t>
  </si>
  <si>
    <t>3439008192</t>
  </si>
  <si>
    <t>06-05-2006 00:00:00</t>
  </si>
  <si>
    <t>28003092</t>
  </si>
  <si>
    <t>ООО "Водстрой - 1"</t>
  </si>
  <si>
    <t>3402000895</t>
  </si>
  <si>
    <t>26634967</t>
  </si>
  <si>
    <t>ООО "Водстройсервис"</t>
  </si>
  <si>
    <t>3444181241</t>
  </si>
  <si>
    <t>21-10-2010 00:00:00</t>
  </si>
  <si>
    <t>28053629</t>
  </si>
  <si>
    <t>3457000742</t>
  </si>
  <si>
    <t>345701100</t>
  </si>
  <si>
    <t>30345941</t>
  </si>
  <si>
    <t>ООО "Волгоградская ГРЭС"</t>
  </si>
  <si>
    <t>3461056522</t>
  </si>
  <si>
    <t>346101001</t>
  </si>
  <si>
    <t>30-04-2015 00:00:00</t>
  </si>
  <si>
    <t>28977019</t>
  </si>
  <si>
    <t>ООО "Волжская вода"</t>
  </si>
  <si>
    <t>3435309907</t>
  </si>
  <si>
    <t>14-02-2014 00:00:00</t>
  </si>
  <si>
    <t>26581391</t>
  </si>
  <si>
    <t>ООО "ЖКХ "Захоперский"</t>
  </si>
  <si>
    <t>3401007400</t>
  </si>
  <si>
    <t>09-04-2010 00:00:00</t>
  </si>
  <si>
    <t>26606736</t>
  </si>
  <si>
    <t>ООО "Жилье-Сервис"</t>
  </si>
  <si>
    <t>3423023808</t>
  </si>
  <si>
    <t>28-05-2009 00:00:00</t>
  </si>
  <si>
    <t>26823848</t>
  </si>
  <si>
    <t>ООО "Заречное-Тепловые сети"</t>
  </si>
  <si>
    <t>3426013886</t>
  </si>
  <si>
    <t>02-12-2010 00:00:00</t>
  </si>
  <si>
    <t>28873309</t>
  </si>
  <si>
    <t>ООО "Заречное-водопровод"</t>
  </si>
  <si>
    <t>3426013879</t>
  </si>
  <si>
    <t>26626629</t>
  </si>
  <si>
    <t>ООО "Коммунальное хозяйство "Варваровское"</t>
  </si>
  <si>
    <t>3409013886</t>
  </si>
  <si>
    <t>22-09-2010 00:00:00</t>
  </si>
  <si>
    <t>27871625</t>
  </si>
  <si>
    <t>ООО "Коммунальные сети"</t>
  </si>
  <si>
    <t>3408010836</t>
  </si>
  <si>
    <t>ООО "Коммунальщик"</t>
  </si>
  <si>
    <t>26371984</t>
  </si>
  <si>
    <t>3433100378</t>
  </si>
  <si>
    <t>12-02-2004 00:00:00</t>
  </si>
  <si>
    <t>28981456</t>
  </si>
  <si>
    <t>ООО "Концессии водоснабжения"</t>
  </si>
  <si>
    <t>3460019060</t>
  </si>
  <si>
    <t>346001001</t>
  </si>
  <si>
    <t>16-11-2014 00:00:00</t>
  </si>
  <si>
    <t>27612084</t>
  </si>
  <si>
    <t>ООО "Котово Водоканал"</t>
  </si>
  <si>
    <t>3414505114</t>
  </si>
  <si>
    <t>24-05-2011 00:00:00</t>
  </si>
  <si>
    <t>30829157</t>
  </si>
  <si>
    <t>ООО "ЛУКОЙЛ-Волгограднефтепереработка"</t>
  </si>
  <si>
    <t>3448017919</t>
  </si>
  <si>
    <t>997150001</t>
  </si>
  <si>
    <t>20-06-1997 00:00:00</t>
  </si>
  <si>
    <t>26413215</t>
  </si>
  <si>
    <t>ООО "ЛУКОЙЛ-ЭНЕРГОСЕТИ"</t>
  </si>
  <si>
    <t>5260230051</t>
  </si>
  <si>
    <t>525350001</t>
  </si>
  <si>
    <t>26407725</t>
  </si>
  <si>
    <t>ООО "Ленинский ВодоКанал"</t>
  </si>
  <si>
    <t>3415069189</t>
  </si>
  <si>
    <t>09-04-2008 00:00:00</t>
  </si>
  <si>
    <t>26636865</t>
  </si>
  <si>
    <t>ООО "Монтажник"</t>
  </si>
  <si>
    <t>3419007458</t>
  </si>
  <si>
    <t>02-07-1999 00:00:00</t>
  </si>
  <si>
    <t>05-10-2010 00:00:00</t>
  </si>
  <si>
    <t>30952536</t>
  </si>
  <si>
    <t>ООО "Осока - Лик" (филиал "Осока - Лик Водоканал")</t>
  </si>
  <si>
    <t>7702316304</t>
  </si>
  <si>
    <t>345843002</t>
  </si>
  <si>
    <t>26409449</t>
  </si>
  <si>
    <t>ООО "ПСВС-Сервис"</t>
  </si>
  <si>
    <t>3423018974</t>
  </si>
  <si>
    <t>08-01-2004 00:00:00</t>
  </si>
  <si>
    <t>30851824</t>
  </si>
  <si>
    <t>ООО "Полином"</t>
  </si>
  <si>
    <t>3443932760</t>
  </si>
  <si>
    <t>29-10-2014 00:00:00</t>
  </si>
  <si>
    <t>ООО "Родник"</t>
  </si>
  <si>
    <t>26582020</t>
  </si>
  <si>
    <t>3402010406</t>
  </si>
  <si>
    <t>23-04-2003 00:00:00</t>
  </si>
  <si>
    <t>30344132</t>
  </si>
  <si>
    <t>ООО "Санаторий Эльтон-2"</t>
  </si>
  <si>
    <t>3423020050</t>
  </si>
  <si>
    <t>08-08-2007 00:00:00</t>
  </si>
  <si>
    <t>26379737</t>
  </si>
  <si>
    <t>ООО "Серафимовичские коммунальные системы"</t>
  </si>
  <si>
    <t>3427007155</t>
  </si>
  <si>
    <t>27970096</t>
  </si>
  <si>
    <t>ООО "Сервис-Дом"</t>
  </si>
  <si>
    <t>3403029008</t>
  </si>
  <si>
    <t>26371982</t>
  </si>
  <si>
    <t>ООО "Слободской Водоканал"</t>
  </si>
  <si>
    <t>3428988912</t>
  </si>
  <si>
    <t>02-06-2008 00:00:00</t>
  </si>
  <si>
    <t>30831986</t>
  </si>
  <si>
    <t>ООО "Спецмашстрой"</t>
  </si>
  <si>
    <t>3454001530</t>
  </si>
  <si>
    <t>07-08-2014 00:00:00</t>
  </si>
  <si>
    <t>31225048</t>
  </si>
  <si>
    <t>ООО "Спецмеханизация"</t>
  </si>
  <si>
    <t>3454004731</t>
  </si>
  <si>
    <t>27971666</t>
  </si>
  <si>
    <t>ООО "Строй-Пластерм"</t>
  </si>
  <si>
    <t>3436108350</t>
  </si>
  <si>
    <t>26-08-2010 00:00:00</t>
  </si>
  <si>
    <t>26625266</t>
  </si>
  <si>
    <t>ООО "Суровикинский Водоканал"</t>
  </si>
  <si>
    <t>3430009836</t>
  </si>
  <si>
    <t>26527437</t>
  </si>
  <si>
    <t>ООО "Теплосервис"</t>
  </si>
  <si>
    <t>3421003595</t>
  </si>
  <si>
    <t>25-12-2008 00:00:00</t>
  </si>
  <si>
    <t>28872837</t>
  </si>
  <si>
    <t>ООО "Титан"</t>
  </si>
  <si>
    <t>3448057005</t>
  </si>
  <si>
    <t>28121125</t>
  </si>
  <si>
    <t>ООО "Элеватор Сервис"</t>
  </si>
  <si>
    <t>3445061733</t>
  </si>
  <si>
    <t>344501001</t>
  </si>
  <si>
    <t>15-04-2003 00:00:00</t>
  </si>
  <si>
    <t>28007629</t>
  </si>
  <si>
    <t>ОСНТ "Оленье"</t>
  </si>
  <si>
    <t>3405010933</t>
  </si>
  <si>
    <t>27970071</t>
  </si>
  <si>
    <t>Огородническое товарищесто "Горноводяновское"</t>
  </si>
  <si>
    <t>3405010115</t>
  </si>
  <si>
    <t>27657442</t>
  </si>
  <si>
    <t>ПАО "ФСК ЕЭС"(Волго - Донское ПМЭС)</t>
  </si>
  <si>
    <t>4716016979</t>
  </si>
  <si>
    <t>344131001</t>
  </si>
  <si>
    <t>26842914</t>
  </si>
  <si>
    <t>Приволжская дирекция по тепловодоснабжению структурное подразделение  Центральной дирекции по тепловодоснабжению - филиала ОАО" РЖД"</t>
  </si>
  <si>
    <t>7708503727</t>
  </si>
  <si>
    <t>645445037</t>
  </si>
  <si>
    <t>20-06-2011 00:00:00</t>
  </si>
  <si>
    <t>28423200</t>
  </si>
  <si>
    <t>СОНПГ "Таловское"</t>
  </si>
  <si>
    <t>3406008119</t>
  </si>
  <si>
    <t>26-11-2010 00:00:00</t>
  </si>
  <si>
    <t>28421719</t>
  </si>
  <si>
    <t>СОНТ " Газовик"</t>
  </si>
  <si>
    <t>3410004237</t>
  </si>
  <si>
    <t>01-07-2002 00:00:00</t>
  </si>
  <si>
    <t>26826101</t>
  </si>
  <si>
    <t>СОНТ " Дружба К"</t>
  </si>
  <si>
    <t>3410062711</t>
  </si>
  <si>
    <t>27673994</t>
  </si>
  <si>
    <t>СОНТ " Иловля"</t>
  </si>
  <si>
    <t>3410004357</t>
  </si>
  <si>
    <t>27969995</t>
  </si>
  <si>
    <t>СОНТ "Большеивановский"</t>
  </si>
  <si>
    <t>3408010843</t>
  </si>
  <si>
    <t>27672173</t>
  </si>
  <si>
    <t>СОНТ "Волжанин"</t>
  </si>
  <si>
    <t>3410062020</t>
  </si>
  <si>
    <t>13-09-2006 00:00:00</t>
  </si>
  <si>
    <t>26604131</t>
  </si>
  <si>
    <t>СОНТ "Исток"</t>
  </si>
  <si>
    <t>3418101514</t>
  </si>
  <si>
    <t>22-09-2004 00:00:00</t>
  </si>
  <si>
    <t>27969958</t>
  </si>
  <si>
    <t>СОНТ "Логовский"</t>
  </si>
  <si>
    <t>3408010804</t>
  </si>
  <si>
    <t>27793186</t>
  </si>
  <si>
    <t>СОНТ "Новогригорьевский"</t>
  </si>
  <si>
    <t>3408010794</t>
  </si>
  <si>
    <t>27871742</t>
  </si>
  <si>
    <t>СОНТ "Озерский"</t>
  </si>
  <si>
    <t>3408010787</t>
  </si>
  <si>
    <t>02-06-2011 00:00:00</t>
  </si>
  <si>
    <t>СОНТ "Родник"</t>
  </si>
  <si>
    <t>28236843</t>
  </si>
  <si>
    <t>3431008112</t>
  </si>
  <si>
    <t>27672178</t>
  </si>
  <si>
    <t>СОНТ "Росинка"</t>
  </si>
  <si>
    <t>3410062006</t>
  </si>
  <si>
    <t>27728512</t>
  </si>
  <si>
    <t>СОНТ "Сиротинский"</t>
  </si>
  <si>
    <t>3408010755</t>
  </si>
  <si>
    <t>20-05-2011 00:00:00</t>
  </si>
  <si>
    <t>27970046</t>
  </si>
  <si>
    <t>СОНТ "Трехостровской"</t>
  </si>
  <si>
    <t>3408010748</t>
  </si>
  <si>
    <t>13-05-2011 00:00:00</t>
  </si>
  <si>
    <t>27969777</t>
  </si>
  <si>
    <t>СОНТ "Ширяевский"</t>
  </si>
  <si>
    <t>3408010762</t>
  </si>
  <si>
    <t>30942622</t>
  </si>
  <si>
    <t>СПК ПКО ЛПХ "Родник"</t>
  </si>
  <si>
    <t>3421003387</t>
  </si>
  <si>
    <t>26605939</t>
  </si>
  <si>
    <t>СПОК "Возрождение"</t>
  </si>
  <si>
    <t>3421500734</t>
  </si>
  <si>
    <t>22-10-2004 00:00:00</t>
  </si>
  <si>
    <t>28151099</t>
  </si>
  <si>
    <t>ТОС " Иловатское"</t>
  </si>
  <si>
    <t>3429031675</t>
  </si>
  <si>
    <t>27969878</t>
  </si>
  <si>
    <t>ТОС "3-МБ"</t>
  </si>
  <si>
    <t>3423020010</t>
  </si>
  <si>
    <t>23-04-2007 00:00:00</t>
  </si>
  <si>
    <t>27969828</t>
  </si>
  <si>
    <t>ТОС "Залинейный"</t>
  </si>
  <si>
    <t>3423020003</t>
  </si>
  <si>
    <t>28261287</t>
  </si>
  <si>
    <t>ТОС "Зерновой"</t>
  </si>
  <si>
    <t>3429031280</t>
  </si>
  <si>
    <t>10-12-2006 00:00:00</t>
  </si>
  <si>
    <t>26770623</t>
  </si>
  <si>
    <t>ТОС "Исток -01"</t>
  </si>
  <si>
    <t>3410267966</t>
  </si>
  <si>
    <t>23-11-2009 00:00:00</t>
  </si>
  <si>
    <t>30802248</t>
  </si>
  <si>
    <t>ТОС "Коммунар"</t>
  </si>
  <si>
    <t>3413009522</t>
  </si>
  <si>
    <t>15-05-2007 00:00:00</t>
  </si>
  <si>
    <t>31230159</t>
  </si>
  <si>
    <t>ТОС "Котовский"</t>
  </si>
  <si>
    <t>3431008088</t>
  </si>
  <si>
    <t>26770590</t>
  </si>
  <si>
    <t>ТОС "Мирный"</t>
  </si>
  <si>
    <t>3410267860</t>
  </si>
  <si>
    <t>08-12-2008 00:00:00</t>
  </si>
  <si>
    <t>30406835</t>
  </si>
  <si>
    <t>ТОС "Михайловский"</t>
  </si>
  <si>
    <t>3431008024</t>
  </si>
  <si>
    <t>27-11-2009 00:00:00</t>
  </si>
  <si>
    <t>30400923</t>
  </si>
  <si>
    <t>ТОС "Нижний"</t>
  </si>
  <si>
    <t>3429031587</t>
  </si>
  <si>
    <t>15-12-2006 00:00:00</t>
  </si>
  <si>
    <t>27618149</t>
  </si>
  <si>
    <t>ТОС "Семеновское - 1"</t>
  </si>
  <si>
    <t>3410267853</t>
  </si>
  <si>
    <t>ТОС "Черебаевский"</t>
  </si>
  <si>
    <t>3429031097</t>
  </si>
  <si>
    <t>27969948</t>
  </si>
  <si>
    <t>26770547</t>
  </si>
  <si>
    <t>ТОС п. Госселекстанция</t>
  </si>
  <si>
    <t>3410062775</t>
  </si>
  <si>
    <t>31-05-2007 00:00:00</t>
  </si>
  <si>
    <t>26770599</t>
  </si>
  <si>
    <t>ТОС" Белогорское-07"</t>
  </si>
  <si>
    <t>3410268053</t>
  </si>
  <si>
    <t>10-12-2009 00:00:00</t>
  </si>
  <si>
    <t>28507300</t>
  </si>
  <si>
    <t>ТСН "Радужный"</t>
  </si>
  <si>
    <t>3443905396</t>
  </si>
  <si>
    <t>26603635</t>
  </si>
  <si>
    <t>Товарищество "Исток"</t>
  </si>
  <si>
    <t>3417006071</t>
  </si>
  <si>
    <t>06-07-2010 00:00:00</t>
  </si>
  <si>
    <t>26371950</t>
  </si>
  <si>
    <t>УМП "Новониколаевское МПОКХ"</t>
  </si>
  <si>
    <t>3420000270</t>
  </si>
  <si>
    <t>16-12-1998 00:00:00</t>
  </si>
  <si>
    <t>26409505</t>
  </si>
  <si>
    <t>ФБУ Центр реабилитации Фонда социального страхования Российской Федерации "Волгоград"</t>
  </si>
  <si>
    <t>3447015002</t>
  </si>
  <si>
    <t>344701001</t>
  </si>
  <si>
    <t>30923515</t>
  </si>
  <si>
    <t>ФГБУ "Центральное жилищно-коммунальное управление" Министерства обороны РФ</t>
  </si>
  <si>
    <t>7729314745</t>
  </si>
  <si>
    <t>616543001</t>
  </si>
  <si>
    <t>14-11-2002 00:00:00</t>
  </si>
  <si>
    <t>28465262</t>
  </si>
  <si>
    <t>ФГУП "Калининское"</t>
  </si>
  <si>
    <t>3419004457</t>
  </si>
  <si>
    <t>26322243</t>
  </si>
  <si>
    <t>Филиал "РУСАЛ Волгоград" АО "РУСАЛ Урал"</t>
  </si>
  <si>
    <t>6612005052</t>
  </si>
  <si>
    <t>344102001</t>
  </si>
  <si>
    <t>VS</t>
  </si>
  <si>
    <t>01.01.2020</t>
  </si>
  <si>
    <t>31.12.2020</t>
  </si>
  <si>
    <t>24.04.2019</t>
  </si>
  <si>
    <t>160-161</t>
  </si>
  <si>
    <t>403881,область Волгоградская, район Камышинский, посёлок Мичуринский, улица Совхозная 55</t>
  </si>
  <si>
    <t>Артёмов Виктор Васильевич</t>
  </si>
  <si>
    <t>Паршикова Нина Геннадьевна</t>
  </si>
  <si>
    <t>экономист</t>
  </si>
  <si>
    <t>(84457)9-04-10</t>
  </si>
  <si>
    <t>gkh-kam@rambler.ru</t>
  </si>
  <si>
    <t>О</t>
  </si>
  <si>
    <t>Камышинский муниципальный район, Мичуринское (18618422);</t>
  </si>
  <si>
    <t>2.2</t>
  </si>
  <si>
    <t>4.2</t>
  </si>
  <si>
    <t>5.2</t>
  </si>
  <si>
    <t>6.2</t>
  </si>
  <si>
    <t>7.2</t>
  </si>
  <si>
    <t>п.8 ;  ч.1 ; ст.93</t>
  </si>
  <si>
    <t>№ 44 ФЗ</t>
  </si>
  <si>
    <t>НЕТ</t>
  </si>
  <si>
    <t>https://portal.eias.ru/Portal/DownloadPage.aspx?type=12&amp;guid=463ea6a7-9de8-4642-a7eb-f791d4b0824e</t>
  </si>
  <si>
    <t>07.05.2019 14:33:03</t>
  </si>
  <si>
    <t>Проверка!A1</t>
  </si>
  <si>
    <t>Лист 'Instruction' отсутствует или переименован! Дальнейшая проверка невозможна!</t>
  </si>
  <si>
    <t>Ошибка</t>
  </si>
  <si>
    <t>Лист 'ListComm' отсутствует или переименован! Дальнейшая проверка невозможна!</t>
  </si>
  <si>
    <t>Лист 'ListCheck' отсутствует или переименован! Дальнейшая проверка невозможна!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</si>
  <si>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</si>
  <si>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</si>
  <si>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</si>
  <si>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</si>
  <si>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</si>
  <si>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</si>
  <si>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</si>
  <si>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</si>
  <si>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</si>
  <si>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</si>
  <si>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</si>
  <si>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</si>
  <si>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</si>
  <si>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</si>
  <si>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</si>
  <si>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</si>
  <si>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</si>
  <si>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</si>
  <si>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</si>
  <si>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</si>
  <si>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</si>
  <si>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</si>
  <si>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</si>
  <si>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</si>
  <si>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</si>
  <si>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</si>
  <si>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</si>
  <si>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</si>
  <si>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</si>
  <si>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</si>
  <si>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</si>
  <si>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</si>
  <si>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</si>
  <si>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</si>
  <si>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</si>
  <si>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</si>
  <si>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</si>
  <si>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</si>
  <si>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</si>
  <si>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</si>
  <si>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</si>
  <si>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</si>
  <si>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</si>
  <si>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</si>
  <si>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</si>
  <si>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</si>
  <si>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</si>
  <si>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Нет доступных обновлений для отчёта с кодом FAS.JKH.OPEN.INFO.REQUEST.HVS!</t>
  </si>
  <si>
    <t>25.04.2019</t>
  </si>
  <si>
    <t>Алексеевский муниципальный район</t>
  </si>
  <si>
    <t>18602000</t>
  </si>
  <si>
    <t>Алексеевское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</si>
  <si>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</si>
  <si>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</si>
  <si>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</si>
  <si>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</si>
  <si>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</si>
  <si>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</si>
  <si>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</si>
  <si>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</si>
  <si>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</si>
  <si>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</si>
  <si>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</si>
  <si>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</si>
  <si>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</si>
  <si>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</si>
  <si>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</si>
  <si>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</si>
  <si>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</si>
  <si>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</si>
  <si>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</si>
  <si>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</si>
  <si>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</si>
  <si>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</si>
  <si>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</si>
  <si>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</si>
  <si>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</si>
  <si>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</si>
  <si>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</si>
  <si>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</si>
  <si>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</si>
  <si>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Быковский муниципальный район</t>
  </si>
  <si>
    <t>18604000</t>
  </si>
  <si>
    <t>Александровское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</si>
  <si>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</si>
  <si>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</si>
  <si>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</si>
  <si>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</si>
  <si>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</si>
  <si>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</si>
  <si>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</si>
  <si>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</si>
  <si>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</si>
  <si>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</si>
  <si>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</si>
  <si>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</si>
  <si>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</si>
  <si>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</si>
  <si>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</si>
  <si>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</si>
  <si>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</si>
  <si>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</si>
  <si>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</si>
  <si>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</si>
  <si>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</si>
  <si>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</si>
  <si>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</si>
  <si>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</si>
  <si>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</si>
  <si>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</si>
  <si>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</si>
  <si>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Городищенский муниципальный район</t>
  </si>
  <si>
    <t>18605000</t>
  </si>
  <si>
    <t>Вертячинское</t>
  </si>
  <si>
    <t>18605405</t>
  </si>
  <si>
    <t>Городищенское</t>
  </si>
  <si>
    <t>18605151</t>
  </si>
  <si>
    <t>Грачевское</t>
  </si>
  <si>
    <t>18605407</t>
  </si>
  <si>
    <t>Ерзовское</t>
  </si>
  <si>
    <t>18605153</t>
  </si>
  <si>
    <t>Каменское</t>
  </si>
  <si>
    <t>18605413</t>
  </si>
  <si>
    <t>Карповское</t>
  </si>
  <si>
    <t>18605415</t>
  </si>
  <si>
    <t>Котлубанское</t>
  </si>
  <si>
    <t>18605418</t>
  </si>
  <si>
    <t>Краснопахаревское</t>
  </si>
  <si>
    <t>18605419</t>
  </si>
  <si>
    <t>Кузьмичевское</t>
  </si>
  <si>
    <t>18605421</t>
  </si>
  <si>
    <t>Новожизненское</t>
  </si>
  <si>
    <t>18605424</t>
  </si>
  <si>
    <t>Новонадеждинское</t>
  </si>
  <si>
    <t>18605426</t>
  </si>
  <si>
    <t>Новорогачинское</t>
  </si>
  <si>
    <t>18605156</t>
  </si>
  <si>
    <t>Орловское</t>
  </si>
  <si>
    <t>18605429</t>
  </si>
  <si>
    <t>Паньшинское</t>
  </si>
  <si>
    <t>18605432</t>
  </si>
  <si>
    <t>Песковатское</t>
  </si>
  <si>
    <t>18605433</t>
  </si>
  <si>
    <t>Россошенское</t>
  </si>
  <si>
    <t>18605435</t>
  </si>
  <si>
    <t>Самофаловское</t>
  </si>
  <si>
    <t>18605438</t>
  </si>
  <si>
    <t>Царицынское</t>
  </si>
  <si>
    <t>18605445</t>
  </si>
  <si>
    <t>Даниловский муниципальный район</t>
  </si>
  <si>
    <t>18606000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</si>
  <si>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</si>
  <si>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</si>
  <si>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</si>
  <si>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</si>
  <si>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</si>
  <si>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</si>
  <si>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</si>
  <si>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</si>
  <si>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</si>
  <si>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</si>
  <si>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</si>
  <si>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</si>
  <si>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</si>
  <si>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</si>
  <si>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</si>
  <si>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</si>
  <si>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</si>
  <si>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</si>
  <si>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</si>
  <si>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</si>
  <si>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</si>
  <si>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</si>
  <si>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р. п. Даниловка</t>
  </si>
  <si>
    <t>18606151</t>
  </si>
  <si>
    <t>Дубовский муниципальный район</t>
  </si>
  <si>
    <t>18608000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</si>
  <si>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</si>
  <si>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</si>
  <si>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</si>
  <si>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</si>
  <si>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</si>
  <si>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</si>
  <si>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</si>
  <si>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</si>
  <si>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</si>
  <si>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</si>
  <si>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</si>
  <si>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</si>
  <si>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</si>
  <si>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</si>
  <si>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</si>
  <si>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</si>
  <si>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</si>
  <si>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</si>
  <si>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</si>
  <si>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</si>
  <si>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</si>
  <si>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</si>
  <si>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</si>
  <si>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</si>
  <si>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</si>
  <si>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г. Дубовка</t>
  </si>
  <si>
    <t>18608101</t>
  </si>
  <si>
    <t>Еланский муниципальный район</t>
  </si>
  <si>
    <t>18610000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</si>
  <si>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</si>
  <si>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</si>
  <si>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</si>
  <si>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</si>
  <si>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</si>
  <si>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</si>
  <si>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</si>
  <si>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</si>
  <si>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</si>
  <si>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</si>
  <si>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</si>
  <si>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Еланское</t>
  </si>
  <si>
    <t>18610151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</si>
  <si>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</si>
  <si>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</si>
  <si>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</si>
  <si>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</si>
  <si>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</si>
  <si>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</si>
  <si>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</si>
  <si>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</si>
  <si>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</si>
  <si>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</si>
  <si>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</si>
  <si>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</si>
  <si>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</si>
  <si>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</si>
  <si>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</si>
  <si>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</si>
  <si>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</si>
  <si>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</si>
  <si>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</si>
  <si>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</si>
  <si>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Жирновский муниципальный район</t>
  </si>
  <si>
    <t>18612000</t>
  </si>
  <si>
    <t>18612404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</si>
  <si>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</si>
  <si>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</si>
  <si>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</si>
  <si>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</si>
  <si>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</si>
  <si>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</si>
  <si>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</si>
  <si>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</si>
  <si>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Кленовское</t>
  </si>
  <si>
    <t>18612416</t>
  </si>
  <si>
    <t>Красноярское</t>
  </si>
  <si>
    <t>18612157</t>
  </si>
  <si>
    <t>Линевское</t>
  </si>
  <si>
    <t>18612162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</si>
  <si>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</si>
  <si>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</si>
  <si>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</si>
  <si>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</si>
  <si>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</si>
  <si>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</si>
  <si>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</si>
  <si>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</si>
  <si>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</si>
  <si>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</si>
  <si>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</si>
  <si>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</si>
  <si>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</si>
  <si>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</si>
  <si>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</si>
  <si>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</si>
  <si>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</si>
  <si>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</si>
  <si>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18614408</t>
  </si>
  <si>
    <t>Большеивановское</t>
  </si>
  <si>
    <t>18614412</t>
  </si>
  <si>
    <t>Иловлинское</t>
  </si>
  <si>
    <t>18614151</t>
  </si>
  <si>
    <t>Качалинское</t>
  </si>
  <si>
    <t>18614416</t>
  </si>
  <si>
    <t>Кондрашовское</t>
  </si>
  <si>
    <t>18614420</t>
  </si>
  <si>
    <t>Краснодонское</t>
  </si>
  <si>
    <t>18614424</t>
  </si>
  <si>
    <t>Логовское</t>
  </si>
  <si>
    <t>18614458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</si>
  <si>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</si>
  <si>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</si>
  <si>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</si>
  <si>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</si>
  <si>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</si>
  <si>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</si>
  <si>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</si>
  <si>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</si>
  <si>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</si>
  <si>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</si>
  <si>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</si>
  <si>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</si>
  <si>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</si>
  <si>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</si>
  <si>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</si>
  <si>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</si>
  <si>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Бузиновское</t>
  </si>
  <si>
    <t>18616404</t>
  </si>
  <si>
    <t>Голубинское</t>
  </si>
  <si>
    <t>18616412</t>
  </si>
  <si>
    <t>Зарянское</t>
  </si>
  <si>
    <t>18616414</t>
  </si>
  <si>
    <t>Ильевское</t>
  </si>
  <si>
    <t>18616416</t>
  </si>
  <si>
    <t>Калачевское</t>
  </si>
  <si>
    <t>18616101</t>
  </si>
  <si>
    <t>Крепинское</t>
  </si>
  <si>
    <t>18616420</t>
  </si>
  <si>
    <t>18616424</t>
  </si>
  <si>
    <t>Ляпичевское</t>
  </si>
  <si>
    <t>18616428</t>
  </si>
  <si>
    <t>Мариновское</t>
  </si>
  <si>
    <t>18616430</t>
  </si>
  <si>
    <t>18616446</t>
  </si>
  <si>
    <t>Пятиизбянское</t>
  </si>
  <si>
    <t>18616450</t>
  </si>
  <si>
    <t>Советское</t>
  </si>
  <si>
    <t>18616432</t>
  </si>
  <si>
    <t>Камышинский муниципальный район</t>
  </si>
  <si>
    <t>18618000</t>
  </si>
  <si>
    <t>Антиповское</t>
  </si>
  <si>
    <t>18618404</t>
  </si>
  <si>
    <t>Белогорское</t>
  </si>
  <si>
    <t>18618406</t>
  </si>
  <si>
    <t>18618408</t>
  </si>
  <si>
    <t>Воднобуерачное</t>
  </si>
  <si>
    <t>18618412</t>
  </si>
  <si>
    <t>Гуселское</t>
  </si>
  <si>
    <t>18618414</t>
  </si>
  <si>
    <t>Костаревское</t>
  </si>
  <si>
    <t>18618418</t>
  </si>
  <si>
    <t>Лебяженское</t>
  </si>
  <si>
    <t>18618420</t>
  </si>
  <si>
    <t>Мичуринское</t>
  </si>
  <si>
    <t>18618422</t>
  </si>
  <si>
    <t>18618424</t>
  </si>
  <si>
    <t>Петров Вал</t>
  </si>
  <si>
    <t>18618103</t>
  </si>
  <si>
    <t>Петрунинское</t>
  </si>
  <si>
    <t>18618428</t>
  </si>
  <si>
    <t>Саломатинское</t>
  </si>
  <si>
    <t>18618430</t>
  </si>
  <si>
    <t>Семеновское</t>
  </si>
  <si>
    <t>18618432</t>
  </si>
  <si>
    <t>Сестренское</t>
  </si>
  <si>
    <t>18618436</t>
  </si>
  <si>
    <t>18618444</t>
  </si>
  <si>
    <t>18618448</t>
  </si>
  <si>
    <t>Уметовское</t>
  </si>
  <si>
    <t>18618452</t>
  </si>
  <si>
    <t>Усть-Грязнухинское</t>
  </si>
  <si>
    <t>18618456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</si>
  <si>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</si>
  <si>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</si>
  <si>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</si>
  <si>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</si>
  <si>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</si>
  <si>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</si>
  <si>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</si>
  <si>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</si>
  <si>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</si>
  <si>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</si>
  <si>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</si>
  <si>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</si>
  <si>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</si>
  <si>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</si>
  <si>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</si>
  <si>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</si>
  <si>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</si>
  <si>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</si>
  <si>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</si>
  <si>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</si>
  <si>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</si>
  <si>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</si>
  <si>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</si>
  <si>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</si>
  <si>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Клетский муниципальный район</t>
  </si>
  <si>
    <t>18622000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</si>
  <si>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</si>
  <si>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</si>
  <si>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</si>
  <si>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</si>
  <si>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</si>
  <si>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</si>
  <si>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</si>
  <si>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</si>
  <si>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Клетское</t>
  </si>
  <si>
    <t>18622418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</si>
  <si>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</si>
  <si>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</si>
  <si>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</si>
  <si>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</si>
  <si>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</si>
  <si>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</si>
  <si>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</si>
  <si>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</si>
  <si>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</si>
  <si>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</si>
  <si>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Котельниковский муниципальный район</t>
  </si>
  <si>
    <t>18624000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</si>
  <si>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</si>
  <si>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</si>
  <si>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</si>
  <si>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</si>
  <si>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</si>
  <si>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</si>
  <si>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</si>
  <si>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г/п</t>
  </si>
  <si>
    <t>18624101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</si>
  <si>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</si>
  <si>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</si>
  <si>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</si>
  <si>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</si>
  <si>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</si>
  <si>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</si>
  <si>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</si>
  <si>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</si>
  <si>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</si>
  <si>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</si>
  <si>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</si>
  <si>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</si>
  <si>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</si>
  <si>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</si>
  <si>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</si>
  <si>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</si>
  <si>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</si>
  <si>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</si>
  <si>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</si>
  <si>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</si>
  <si>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</si>
  <si>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Котовский муниципальный район</t>
  </si>
  <si>
    <t>18626000</t>
  </si>
  <si>
    <t>Бурлукское</t>
  </si>
  <si>
    <t>18626404</t>
  </si>
  <si>
    <t>Коростинское</t>
  </si>
  <si>
    <t>18626408</t>
  </si>
  <si>
    <t>Купцовское</t>
  </si>
  <si>
    <t>18626412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</si>
  <si>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</si>
  <si>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</si>
  <si>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</si>
  <si>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</si>
  <si>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</si>
  <si>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</si>
  <si>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</si>
  <si>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</si>
  <si>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</si>
  <si>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</si>
  <si>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</si>
  <si>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</si>
  <si>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</si>
  <si>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</si>
  <si>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</si>
  <si>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</si>
  <si>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</si>
  <si>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</si>
  <si>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</si>
  <si>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</si>
  <si>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</si>
  <si>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</si>
  <si>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</si>
  <si>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</si>
  <si>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</si>
  <si>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</si>
  <si>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</si>
  <si>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</si>
  <si>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</si>
  <si>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</si>
  <si>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</si>
  <si>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Ленинский муниципальный район</t>
  </si>
  <si>
    <t>18630000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</si>
  <si>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</si>
  <si>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</si>
  <si>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</si>
  <si>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</si>
  <si>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</si>
  <si>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</si>
  <si>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</si>
  <si>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</si>
  <si>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Колобовское</t>
  </si>
  <si>
    <t>18630416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</si>
  <si>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</si>
  <si>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</si>
  <si>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</si>
  <si>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</si>
  <si>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</si>
  <si>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</si>
  <si>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</si>
  <si>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</si>
  <si>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</si>
  <si>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</si>
  <si>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</si>
  <si>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</si>
  <si>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</si>
  <si>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</si>
  <si>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г. Ленинск</t>
  </si>
  <si>
    <t>18630101</t>
  </si>
  <si>
    <t>Нехаевский муниципальный район</t>
  </si>
  <si>
    <t>18634000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</si>
  <si>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</si>
  <si>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</si>
  <si>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</si>
  <si>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</si>
  <si>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</si>
  <si>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</si>
  <si>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</si>
  <si>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</si>
  <si>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</si>
  <si>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</si>
  <si>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</si>
  <si>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Нехаевское</t>
  </si>
  <si>
    <t>18634426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</si>
  <si>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</si>
  <si>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</si>
  <si>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</si>
  <si>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</si>
  <si>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</si>
  <si>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</si>
  <si>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</si>
  <si>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</si>
  <si>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</si>
  <si>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</si>
  <si>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</si>
  <si>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</si>
  <si>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Николаевский муниципальный район</t>
  </si>
  <si>
    <t>18636000</t>
  </si>
  <si>
    <t>Барановское</t>
  </si>
  <si>
    <t>18636404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</si>
  <si>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</si>
  <si>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</si>
  <si>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</si>
  <si>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</si>
  <si>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</si>
  <si>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</si>
  <si>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</si>
  <si>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</si>
  <si>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</si>
  <si>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</si>
  <si>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</si>
  <si>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</si>
  <si>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</si>
  <si>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Совхозское</t>
  </si>
  <si>
    <t>18636428</t>
  </si>
  <si>
    <t>Солодушинское</t>
  </si>
  <si>
    <t>18636432</t>
  </si>
  <si>
    <t>18636436</t>
  </si>
  <si>
    <t>г. Николаевск</t>
  </si>
  <si>
    <t>18636101</t>
  </si>
  <si>
    <t>Новоаннинский муниципальный район</t>
  </si>
  <si>
    <t>18638000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</si>
  <si>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</si>
  <si>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</si>
  <si>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</si>
  <si>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</si>
  <si>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</si>
  <si>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</si>
  <si>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</si>
  <si>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</si>
  <si>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</si>
  <si>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</si>
  <si>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</si>
  <si>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</si>
  <si>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</si>
  <si>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</si>
  <si>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</si>
  <si>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</si>
  <si>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</si>
  <si>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</si>
  <si>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</si>
  <si>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</si>
  <si>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</si>
  <si>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</si>
  <si>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</si>
  <si>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</si>
  <si>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г. Новоаннинский</t>
  </si>
  <si>
    <t>18638101</t>
  </si>
  <si>
    <t>Новониколаевский муниципальный район</t>
  </si>
  <si>
    <t>18640000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</si>
  <si>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</si>
  <si>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</si>
  <si>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</si>
  <si>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</si>
  <si>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</si>
  <si>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</si>
  <si>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</si>
  <si>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</si>
  <si>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Комсомольское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</si>
  <si>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</si>
  <si>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</si>
  <si>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</si>
  <si>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</si>
  <si>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</si>
  <si>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</si>
  <si>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</si>
  <si>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Новониколаевское</t>
  </si>
  <si>
    <t>18640151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</si>
  <si>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</si>
  <si>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</si>
  <si>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</si>
  <si>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</si>
  <si>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</si>
  <si>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</si>
  <si>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</si>
  <si>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</si>
  <si>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</si>
  <si>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</si>
  <si>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</si>
  <si>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</si>
  <si>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</si>
  <si>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</si>
  <si>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</si>
  <si>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</si>
  <si>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</si>
  <si>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</si>
  <si>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</si>
  <si>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</si>
  <si>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</si>
  <si>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</si>
  <si>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</si>
  <si>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</si>
  <si>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</si>
  <si>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</si>
  <si>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</si>
  <si>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</si>
  <si>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</si>
  <si>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</si>
  <si>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</si>
  <si>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</si>
  <si>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</si>
  <si>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</si>
  <si>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</si>
  <si>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</si>
  <si>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Ольховский муниципальный район</t>
  </si>
  <si>
    <t>18643000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</si>
  <si>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</si>
  <si>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</si>
  <si>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</si>
  <si>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</si>
  <si>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</si>
  <si>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</si>
  <si>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</si>
  <si>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</si>
  <si>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</si>
  <si>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</si>
  <si>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</si>
  <si>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</si>
  <si>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</si>
  <si>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</si>
  <si>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Октябрьское</t>
  </si>
  <si>
    <t>18643432</t>
  </si>
  <si>
    <t>Ольховское</t>
  </si>
  <si>
    <t>18643434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</si>
  <si>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</si>
  <si>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</si>
  <si>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</si>
  <si>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</si>
  <si>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</si>
  <si>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</si>
  <si>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</si>
  <si>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</si>
  <si>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Палласовский муниципальный район</t>
  </si>
  <si>
    <t>18645000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</si>
  <si>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</si>
  <si>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</si>
  <si>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</si>
  <si>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</si>
  <si>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</si>
  <si>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</si>
  <si>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</si>
  <si>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</si>
  <si>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</si>
  <si>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</si>
  <si>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</si>
  <si>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</si>
  <si>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</si>
  <si>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</si>
  <si>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</si>
  <si>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</si>
  <si>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</si>
  <si>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</si>
  <si>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</si>
  <si>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</si>
  <si>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</si>
  <si>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</si>
  <si>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</si>
  <si>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</si>
  <si>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</si>
  <si>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г. Палласовка</t>
  </si>
  <si>
    <t>18645101</t>
  </si>
  <si>
    <t>Руднянский муниципальный район</t>
  </si>
  <si>
    <t>18647000</t>
  </si>
  <si>
    <t>Большесудаченское</t>
  </si>
  <si>
    <t>18647404</t>
  </si>
  <si>
    <t>Громковское</t>
  </si>
  <si>
    <t>18647406</t>
  </si>
  <si>
    <t>18647408</t>
  </si>
  <si>
    <t>Козловское</t>
  </si>
  <si>
    <t>18647412</t>
  </si>
  <si>
    <t>Лемешкинское</t>
  </si>
  <si>
    <t>18647416</t>
  </si>
  <si>
    <t>Лопуховское</t>
  </si>
  <si>
    <t>18647420</t>
  </si>
  <si>
    <t>Матышевское</t>
  </si>
  <si>
    <t>18647424</t>
  </si>
  <si>
    <t>Осичковское</t>
  </si>
  <si>
    <t>18647436</t>
  </si>
  <si>
    <t>Руднянское</t>
  </si>
  <si>
    <t>18647151</t>
  </si>
  <si>
    <t>Сосновское</t>
  </si>
  <si>
    <t>18647440</t>
  </si>
  <si>
    <t>Светлоярский муниципальный район</t>
  </si>
  <si>
    <t>18649000</t>
  </si>
  <si>
    <t>Большечапурниковское</t>
  </si>
  <si>
    <t>18649404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</si>
  <si>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</si>
  <si>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</si>
  <si>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</si>
  <si>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</si>
  <si>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</si>
  <si>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</si>
  <si>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</si>
  <si>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</si>
  <si>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</si>
  <si>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</si>
  <si>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Райгородское</t>
  </si>
  <si>
    <t>18649428</t>
  </si>
  <si>
    <t>Светлоярское</t>
  </si>
  <si>
    <t>18649151</t>
  </si>
  <si>
    <t>Цацинское</t>
  </si>
  <si>
    <t>18649436</t>
  </si>
  <si>
    <t>Червленовское</t>
  </si>
  <si>
    <t>18649440</t>
  </si>
  <si>
    <t>Серафимовичский муниципальный район</t>
  </si>
  <si>
    <t>18650000</t>
  </si>
  <si>
    <t>Бобровское</t>
  </si>
  <si>
    <t>18650404</t>
  </si>
  <si>
    <t>Большовское</t>
  </si>
  <si>
    <t>18650408</t>
  </si>
  <si>
    <t>Буерак-Поповское</t>
  </si>
  <si>
    <t>18650412</t>
  </si>
  <si>
    <t>Горбатовское</t>
  </si>
  <si>
    <t>18650414</t>
  </si>
  <si>
    <t>Зимняцкое</t>
  </si>
  <si>
    <t>18650416</t>
  </si>
  <si>
    <t>Клетско-Почтовское</t>
  </si>
  <si>
    <t>18650420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</si>
  <si>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</si>
  <si>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</si>
  <si>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</si>
  <si>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</si>
  <si>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</si>
  <si>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</si>
  <si>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</si>
  <si>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</si>
  <si>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</si>
  <si>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</si>
  <si>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</si>
  <si>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</si>
  <si>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</si>
  <si>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</si>
  <si>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</si>
  <si>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</si>
  <si>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г. Серафимович</t>
  </si>
  <si>
    <t>18650101</t>
  </si>
  <si>
    <t>Среднеахтубинский муниципальный район</t>
  </si>
  <si>
    <t>18651000</t>
  </si>
  <si>
    <t>Ахтубинское</t>
  </si>
  <si>
    <t>18651404</t>
  </si>
  <si>
    <t>Верхнепогроменское</t>
  </si>
  <si>
    <t>18651408</t>
  </si>
  <si>
    <t>18651412</t>
  </si>
  <si>
    <t>18651416</t>
  </si>
  <si>
    <t>Красное</t>
  </si>
  <si>
    <t>18651424</t>
  </si>
  <si>
    <t>18651420</t>
  </si>
  <si>
    <t>Куйбышевское</t>
  </si>
  <si>
    <t>18651428</t>
  </si>
  <si>
    <t>Рахинское</t>
  </si>
  <si>
    <t>18651432</t>
  </si>
  <si>
    <t>Суходольское</t>
  </si>
  <si>
    <t>18651436</t>
  </si>
  <si>
    <t>Фрунзенское</t>
  </si>
  <si>
    <t>18651439</t>
  </si>
  <si>
    <t>г. Краснослободск</t>
  </si>
  <si>
    <t>18651107</t>
  </si>
  <si>
    <t>р.п. Средняя Ахтуба</t>
  </si>
  <si>
    <t>18651151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</si>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</sst>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3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indexed="54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9"/>
      <name val="Webdings2"/>
      <charset val="204"/>
    </font>
    <font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b/>
      <sz val="1"/>
      <color indexed="9"/>
      <name val="Calibri"/>
      <family val="2"/>
      <charset val="204"/>
    </font>
    <font>
      <sz val="12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9"/>
      <color indexed="23"/>
      <name val="Tahoma"/>
      <family val="2"/>
      <charset val="204"/>
    </font>
    <font>
      <sz val="15"/>
      <color indexed="9"/>
      <name val="Tahoma"/>
      <family val="2"/>
      <charset val="204"/>
    </font>
    <font>
      <sz val="9"/>
      <color indexed="53"/>
      <name val="Tahoma"/>
      <family val="2"/>
      <charset val="204"/>
    </font>
    <font>
      <sz val="5"/>
      <color indexed="53"/>
      <name val="Tahoma"/>
      <family val="2"/>
      <charset val="204"/>
    </font>
    <font>
      <sz val="11"/>
      <color indexed="9"/>
      <name val="Wingdings 2"/>
      <family val="1"/>
      <charset val="2"/>
    </font>
    <font>
      <sz val="5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ck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0" borderId="0" applyBorder="0">
      <alignment vertical="top"/>
    </xf>
    <xf numFmtId="0" fontId="2" fillId="0" borderId="0"/>
    <xf numFmtId="166" fontId="2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2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3" fillId="4" borderId="2" applyNumberFormat="0">
      <alignment horizontal="center" vertical="center"/>
    </xf>
    <xf numFmtId="0" fontId="11" fillId="5" borderId="1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18" fillId="0" borderId="0"/>
    <xf numFmtId="0" fontId="86" fillId="0" borderId="0"/>
    <xf numFmtId="0" fontId="87" fillId="0" borderId="0"/>
    <xf numFmtId="0" fontId="1" fillId="0" borderId="0"/>
    <xf numFmtId="0" fontId="32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2" fillId="0" borderId="0" applyBorder="0">
      <alignment vertical="top"/>
    </xf>
    <xf numFmtId="49" fontId="5" fillId="6" borderId="0" applyBorder="0">
      <alignment vertical="top"/>
    </xf>
    <xf numFmtId="49" fontId="30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18" fillId="0" borderId="0"/>
    <xf numFmtId="49" fontId="5" fillId="0" borderId="0" applyBorder="0">
      <alignment vertical="top"/>
    </xf>
    <xf numFmtId="0" fontId="18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18" fillId="0" borderId="0"/>
    <xf numFmtId="0" fontId="88" fillId="0" borderId="0" applyNumberFormat="0" applyFill="0" applyBorder="0" applyAlignment="0" applyProtection="0"/>
    <xf numFmtId="0" fontId="89" fillId="0" borderId="25" applyNumberFormat="0" applyFill="0" applyAlignment="0" applyProtection="0"/>
    <xf numFmtId="0" fontId="90" fillId="0" borderId="26" applyNumberFormat="0" applyFill="0" applyAlignment="0" applyProtection="0"/>
    <xf numFmtId="0" fontId="91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28" applyNumberFormat="0" applyAlignment="0" applyProtection="0"/>
    <xf numFmtId="0" fontId="96" fillId="17" borderId="29" applyNumberFormat="0" applyAlignment="0" applyProtection="0"/>
    <xf numFmtId="0" fontId="97" fillId="0" borderId="30" applyNumberFormat="0" applyFill="0" applyAlignment="0" applyProtection="0"/>
    <xf numFmtId="0" fontId="98" fillId="18" borderId="31" applyNumberFormat="0" applyAlignment="0" applyProtection="0"/>
    <xf numFmtId="0" fontId="99" fillId="0" borderId="0" applyNumberFormat="0" applyFill="0" applyBorder="0" applyAlignment="0" applyProtection="0"/>
    <xf numFmtId="0" fontId="32" fillId="19" borderId="32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33" applyNumberFormat="0" applyFill="0" applyAlignment="0" applyProtection="0"/>
    <xf numFmtId="0" fontId="102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102" fillId="43" borderId="0" applyNumberFormat="0" applyBorder="0" applyAlignment="0" applyProtection="0"/>
  </cellStyleXfs>
  <cellXfs count="79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0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19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1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19" fillId="0" borderId="0" xfId="53" applyFont="1" applyAlignment="1" applyProtection="1">
      <alignment horizontal="center" vertical="center" wrapText="1"/>
    </xf>
    <xf numFmtId="0" fontId="22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1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18" fillId="0" borderId="0" xfId="49" applyProtection="1"/>
    <xf numFmtId="0" fontId="19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0" fontId="29" fillId="7" borderId="0" xfId="55" applyFont="1" applyFill="1" applyBorder="1" applyAlignment="1" applyProtection="1">
      <alignment horizontal="center" vertical="center" wrapText="1"/>
    </xf>
    <xf numFmtId="0" fontId="29" fillId="7" borderId="0" xfId="50" applyFont="1" applyFill="1" applyBorder="1" applyAlignment="1" applyProtection="1">
      <alignment horizontal="center"/>
    </xf>
    <xf numFmtId="0" fontId="29" fillId="0" borderId="0" xfId="50" applyFont="1" applyAlignment="1" applyProtection="1">
      <alignment horizontal="center" vertical="center"/>
    </xf>
    <xf numFmtId="0" fontId="29" fillId="7" borderId="0" xfId="50" applyFont="1" applyFill="1" applyBorder="1" applyAlignment="1" applyProtection="1">
      <alignment horizontal="center" vertical="center"/>
    </xf>
    <xf numFmtId="49" fontId="27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0" fillId="0" borderId="0" xfId="53" applyFont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28" fillId="0" borderId="0" xfId="0" applyFont="1" applyBorder="1">
      <alignment vertical="top"/>
    </xf>
    <xf numFmtId="0" fontId="28" fillId="7" borderId="0" xfId="55" applyFont="1" applyFill="1" applyBorder="1" applyAlignment="1" applyProtection="1">
      <alignment vertical="center" wrapText="1"/>
    </xf>
    <xf numFmtId="0" fontId="28" fillId="0" borderId="0" xfId="55" applyFont="1" applyFill="1" applyAlignment="1" applyProtection="1">
      <alignment vertical="center" wrapText="1"/>
    </xf>
    <xf numFmtId="0" fontId="40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0" fillId="0" borderId="0" xfId="53" applyFont="1" applyFill="1" applyAlignment="1" applyProtection="1">
      <alignment horizontal="left" vertical="center" wrapText="1"/>
    </xf>
    <xf numFmtId="0" fontId="40" fillId="0" borderId="0" xfId="53" applyFont="1" applyFill="1" applyBorder="1" applyAlignment="1" applyProtection="1">
      <alignment horizontal="left" vertical="center" wrapText="1"/>
    </xf>
    <xf numFmtId="49" fontId="40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0" fillId="0" borderId="0" xfId="55" applyFont="1" applyFill="1" applyAlignment="1" applyProtection="1">
      <alignment horizontal="center" vertical="center" wrapText="1"/>
    </xf>
    <xf numFmtId="0" fontId="7" fillId="10" borderId="7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4" fillId="13" borderId="8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35" fillId="13" borderId="9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8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35" fillId="13" borderId="8" xfId="0" applyNumberFormat="1" applyFont="1" applyFill="1" applyBorder="1" applyAlignment="1" applyProtection="1">
      <alignment horizontal="left" vertical="center"/>
    </xf>
    <xf numFmtId="0" fontId="35" fillId="13" borderId="10" xfId="0" applyNumberFormat="1" applyFont="1" applyFill="1" applyBorder="1" applyAlignment="1" applyProtection="1">
      <alignment horizontal="left" vertical="center"/>
    </xf>
    <xf numFmtId="0" fontId="35" fillId="13" borderId="9" xfId="0" applyNumberFormat="1" applyFont="1" applyFill="1" applyBorder="1" applyAlignment="1" applyProtection="1">
      <alignment horizontal="left" vertical="center"/>
    </xf>
    <xf numFmtId="0" fontId="41" fillId="0" borderId="0" xfId="0" applyNumberFormat="1" applyFont="1" applyAlignment="1">
      <alignment vertical="center"/>
    </xf>
    <xf numFmtId="49" fontId="5" fillId="11" borderId="11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36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29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37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29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38" fillId="13" borderId="10" xfId="41" applyFont="1" applyFill="1" applyBorder="1" applyAlignment="1" applyProtection="1">
      <alignment horizontal="center" vertical="top"/>
    </xf>
    <xf numFmtId="49" fontId="35" fillId="13" borderId="10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2" fillId="0" borderId="0" xfId="0" applyFont="1">
      <alignment vertical="top"/>
    </xf>
    <xf numFmtId="0" fontId="32" fillId="0" borderId="5" xfId="52" applyFont="1" applyFill="1" applyBorder="1" applyAlignment="1" applyProtection="1">
      <alignment vertical="center" wrapText="1"/>
    </xf>
    <xf numFmtId="0" fontId="32" fillId="0" borderId="8" xfId="52" applyFont="1" applyFill="1" applyBorder="1" applyAlignment="1" applyProtection="1">
      <alignment vertical="center" wrapText="1"/>
    </xf>
    <xf numFmtId="49" fontId="32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2" fillId="0" borderId="0" xfId="52" applyFont="1" applyFill="1" applyBorder="1" applyAlignment="1" applyProtection="1">
      <alignment vertical="center" wrapText="1"/>
    </xf>
    <xf numFmtId="49" fontId="32" fillId="0" borderId="5" xfId="0" applyNumberFormat="1" applyFont="1" applyBorder="1" applyProtection="1">
      <alignment vertical="top"/>
    </xf>
    <xf numFmtId="0" fontId="32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2" fillId="0" borderId="9" xfId="52" applyFont="1" applyFill="1" applyBorder="1" applyAlignment="1" applyProtection="1">
      <alignment vertical="center" wrapText="1"/>
    </xf>
    <xf numFmtId="49" fontId="24" fillId="13" borderId="10" xfId="0" applyFont="1" applyFill="1" applyBorder="1" applyAlignment="1" applyProtection="1">
      <alignment horizontal="left" vertical="center"/>
    </xf>
    <xf numFmtId="49" fontId="5" fillId="13" borderId="12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35" fillId="13" borderId="10" xfId="0" applyFont="1" applyFill="1" applyBorder="1" applyAlignment="1" applyProtection="1">
      <alignment horizontal="left" vertical="center" indent="2"/>
    </xf>
    <xf numFmtId="49" fontId="35" fillId="13" borderId="10" xfId="0" applyFont="1" applyFill="1" applyBorder="1" applyAlignment="1" applyProtection="1">
      <alignment horizontal="left" vertical="center" indent="3"/>
    </xf>
    <xf numFmtId="49" fontId="35" fillId="13" borderId="10" xfId="0" applyFont="1" applyFill="1" applyBorder="1" applyAlignment="1" applyProtection="1">
      <alignment horizontal="left" vertical="center" indent="4"/>
    </xf>
    <xf numFmtId="0" fontId="42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Border="1" applyAlignment="1">
      <alignment vertical="center"/>
    </xf>
    <xf numFmtId="0" fontId="5" fillId="7" borderId="8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35" fillId="13" borderId="10" xfId="0" applyFont="1" applyFill="1" applyBorder="1" applyAlignment="1" applyProtection="1">
      <alignment horizontal="left" vertical="center" indent="5"/>
    </xf>
    <xf numFmtId="49" fontId="35" fillId="13" borderId="10" xfId="0" applyFont="1" applyFill="1" applyBorder="1" applyAlignment="1" applyProtection="1">
      <alignment horizontal="left" vertical="center" indent="6"/>
    </xf>
    <xf numFmtId="49" fontId="35" fillId="13" borderId="10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36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9" xfId="54" applyNumberFormat="1" applyFont="1" applyFill="1" applyBorder="1" applyAlignment="1" applyProtection="1">
      <alignment horizontal="center" vertical="center" wrapText="1"/>
    </xf>
    <xf numFmtId="49" fontId="5" fillId="13" borderId="13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9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6" fillId="10" borderId="0" xfId="55" applyFont="1" applyFill="1" applyAlignment="1" applyProtection="1">
      <alignment horizontal="center" vertical="center" wrapText="1"/>
    </xf>
    <xf numFmtId="49" fontId="5" fillId="13" borderId="8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4" xfId="55" applyNumberFormat="1" applyFont="1" applyFill="1" applyBorder="1" applyAlignment="1" applyProtection="1">
      <alignment horizontal="left" vertical="center" wrapText="1"/>
    </xf>
    <xf numFmtId="49" fontId="32" fillId="13" borderId="10" xfId="54" applyNumberFormat="1" applyFont="1" applyFill="1" applyBorder="1" applyAlignment="1" applyProtection="1">
      <alignment horizontal="center" vertical="center" wrapText="1"/>
    </xf>
    <xf numFmtId="49" fontId="5" fillId="13" borderId="10" xfId="54" applyNumberFormat="1" applyFont="1" applyFill="1" applyBorder="1" applyAlignment="1" applyProtection="1">
      <alignment horizontal="center" vertical="center" wrapText="1"/>
    </xf>
    <xf numFmtId="49" fontId="24" fillId="13" borderId="14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15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8" xfId="55" applyNumberFormat="1" applyFont="1" applyFill="1" applyBorder="1" applyAlignment="1" applyProtection="1">
      <alignment horizontal="left" vertical="center" wrapText="1"/>
    </xf>
    <xf numFmtId="49" fontId="35" fillId="13" borderId="10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8" xfId="55" applyNumberFormat="1" applyFont="1" applyFill="1" applyBorder="1" applyAlignment="1" applyProtection="1">
      <alignment horizontal="left" vertical="center" wrapText="1" indent="1"/>
    </xf>
    <xf numFmtId="0" fontId="5" fillId="7" borderId="8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29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35" fillId="13" borderId="10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5" fillId="0" borderId="0" xfId="32" applyFont="1" applyFill="1" applyBorder="1" applyAlignment="1" applyProtection="1">
      <alignment vertical="center" wrapText="1"/>
    </xf>
    <xf numFmtId="49" fontId="43" fillId="0" borderId="5" xfId="0" applyFont="1" applyBorder="1" applyAlignment="1">
      <alignment horizontal="justify" vertical="top"/>
    </xf>
    <xf numFmtId="0" fontId="0" fillId="0" borderId="8" xfId="52" applyFont="1" applyFill="1" applyBorder="1" applyAlignment="1" applyProtection="1">
      <alignment vertical="center" wrapText="1"/>
    </xf>
    <xf numFmtId="49" fontId="5" fillId="0" borderId="8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top" wrapText="1"/>
    </xf>
    <xf numFmtId="49" fontId="5" fillId="0" borderId="8" xfId="0" applyNumberFormat="1" applyFont="1" applyBorder="1" applyAlignment="1" applyProtection="1">
      <alignment vertical="top" wrapText="1"/>
    </xf>
    <xf numFmtId="0" fontId="0" fillId="0" borderId="9" xfId="52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top"/>
    </xf>
    <xf numFmtId="0" fontId="1" fillId="0" borderId="0" xfId="39"/>
    <xf numFmtId="49" fontId="5" fillId="0" borderId="5" xfId="0" applyNumberFormat="1" applyFont="1" applyBorder="1" applyAlignment="1" applyProtection="1">
      <alignment horizontal="right" vertical="center"/>
    </xf>
    <xf numFmtId="49" fontId="64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65" fillId="7" borderId="0" xfId="55" applyFont="1" applyFill="1" applyBorder="1" applyAlignment="1" applyProtection="1">
      <alignment vertical="center" wrapText="1"/>
    </xf>
    <xf numFmtId="0" fontId="64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0" fontId="5" fillId="7" borderId="11" xfId="50" applyFont="1" applyFill="1" applyBorder="1" applyAlignment="1" applyProtection="1">
      <alignment horizontal="center" vertical="center"/>
    </xf>
    <xf numFmtId="49" fontId="5" fillId="13" borderId="10" xfId="55" applyNumberFormat="1" applyFont="1" applyFill="1" applyBorder="1" applyAlignment="1" applyProtection="1">
      <alignment horizontal="left" vertical="center" wrapText="1" indent="4"/>
    </xf>
    <xf numFmtId="4" fontId="0" fillId="13" borderId="10" xfId="0" applyNumberFormat="1" applyFill="1" applyBorder="1" applyAlignment="1" applyProtection="1">
      <alignment horizontal="right" vertical="center"/>
    </xf>
    <xf numFmtId="49" fontId="0" fillId="13" borderId="10" xfId="54" applyNumberFormat="1" applyFont="1" applyFill="1" applyBorder="1" applyAlignment="1" applyProtection="1">
      <alignment horizontal="center" vertical="center" wrapText="1"/>
    </xf>
    <xf numFmtId="49" fontId="35" fillId="13" borderId="8" xfId="0" applyFont="1" applyFill="1" applyBorder="1" applyAlignment="1" applyProtection="1">
      <alignment vertical="center" wrapText="1"/>
    </xf>
    <xf numFmtId="49" fontId="35" fillId="13" borderId="10" xfId="0" applyFont="1" applyFill="1" applyBorder="1" applyAlignment="1" applyProtection="1">
      <alignment vertical="center"/>
    </xf>
    <xf numFmtId="49" fontId="35" fillId="13" borderId="10" xfId="0" applyFont="1" applyFill="1" applyBorder="1" applyAlignment="1" applyProtection="1">
      <alignment vertical="center" wrapText="1"/>
    </xf>
    <xf numFmtId="49" fontId="35" fillId="13" borderId="9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0" xfId="55" applyNumberFormat="1" applyFont="1" applyFill="1" applyBorder="1" applyAlignment="1" applyProtection="1">
      <alignment vertical="center" wrapText="1"/>
    </xf>
    <xf numFmtId="0" fontId="5" fillId="0" borderId="9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35" fillId="13" borderId="12" xfId="0" applyFont="1" applyFill="1" applyBorder="1" applyAlignment="1" applyProtection="1">
      <alignment horizontal="left" vertical="center" indent="4"/>
    </xf>
    <xf numFmtId="49" fontId="35" fillId="13" borderId="12" xfId="0" applyFont="1" applyFill="1" applyBorder="1" applyAlignment="1" applyProtection="1">
      <alignment horizontal="left" vertical="center" indent="3"/>
    </xf>
    <xf numFmtId="49" fontId="35" fillId="13" borderId="12" xfId="0" applyFont="1" applyFill="1" applyBorder="1" applyAlignment="1" applyProtection="1">
      <alignment horizontal="left" vertical="center" indent="2"/>
    </xf>
    <xf numFmtId="49" fontId="35" fillId="13" borderId="12" xfId="0" applyFont="1" applyFill="1" applyBorder="1" applyAlignment="1" applyProtection="1">
      <alignment horizontal="left" vertical="center" indent="6"/>
    </xf>
    <xf numFmtId="49" fontId="35" fillId="13" borderId="12" xfId="0" applyFont="1" applyFill="1" applyBorder="1" applyAlignment="1" applyProtection="1">
      <alignment horizontal="left" vertical="center" indent="5"/>
    </xf>
    <xf numFmtId="49" fontId="35" fillId="13" borderId="12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5" fillId="0" borderId="0" xfId="56" applyFont="1" applyBorder="1" applyAlignment="1">
      <alignment horizontal="center" vertical="center" wrapText="1"/>
    </xf>
    <xf numFmtId="0" fontId="5" fillId="0" borderId="8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16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66" fillId="0" borderId="5" xfId="30" applyNumberFormat="1" applyFont="1" applyFill="1" applyBorder="1" applyAlignment="1" applyProtection="1">
      <alignment horizontal="center" vertical="center" wrapText="1"/>
    </xf>
    <xf numFmtId="0" fontId="66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67" fillId="13" borderId="10" xfId="0" applyNumberFormat="1" applyFont="1" applyFill="1" applyBorder="1" applyAlignment="1" applyProtection="1">
      <alignment horizontal="right"/>
    </xf>
    <xf numFmtId="0" fontId="5" fillId="0" borderId="11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35" fillId="13" borderId="10" xfId="41" applyFont="1" applyFill="1" applyBorder="1" applyAlignment="1" applyProtection="1">
      <alignment horizontal="left" vertical="center" indent="1"/>
    </xf>
    <xf numFmtId="0" fontId="36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6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66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6" fillId="0" borderId="0" xfId="54" applyNumberFormat="1" applyFont="1" applyFill="1" applyBorder="1" applyAlignment="1" applyProtection="1">
      <alignment vertical="center" wrapText="1"/>
    </xf>
    <xf numFmtId="0" fontId="66" fillId="0" borderId="0" xfId="47" applyFont="1" applyFill="1" applyBorder="1" applyAlignment="1" applyProtection="1">
      <alignment horizontal="left" vertical="center" wrapText="1"/>
    </xf>
    <xf numFmtId="0" fontId="66" fillId="0" borderId="0" xfId="55" applyFont="1" applyFill="1" applyAlignment="1" applyProtection="1">
      <alignment vertical="center"/>
    </xf>
    <xf numFmtId="49" fontId="66" fillId="0" borderId="0" xfId="0" applyFont="1" applyAlignment="1">
      <alignment vertical="top"/>
    </xf>
    <xf numFmtId="0" fontId="66" fillId="0" borderId="0" xfId="0" applyNumberFormat="1" applyFont="1" applyFill="1" applyBorder="1" applyAlignment="1">
      <alignment vertical="center"/>
    </xf>
    <xf numFmtId="49" fontId="66" fillId="0" borderId="0" xfId="55" applyNumberFormat="1" applyFont="1" applyFill="1" applyAlignment="1" applyProtection="1">
      <alignment vertical="center" wrapText="1"/>
    </xf>
    <xf numFmtId="49" fontId="66" fillId="0" borderId="0" xfId="55" applyNumberFormat="1" applyFont="1" applyFill="1" applyAlignment="1" applyProtection="1">
      <alignment vertical="center"/>
    </xf>
    <xf numFmtId="0" fontId="66" fillId="0" borderId="0" xfId="0" applyNumberFormat="1" applyFont="1" applyFill="1" applyAlignment="1" applyProtection="1">
      <alignment vertical="center"/>
    </xf>
    <xf numFmtId="49" fontId="66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8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8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5" fillId="0" borderId="17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66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66" fillId="0" borderId="0" xfId="55" applyFont="1" applyFill="1" applyBorder="1" applyAlignment="1" applyProtection="1">
      <alignment vertical="center" wrapText="1"/>
    </xf>
    <xf numFmtId="49" fontId="66" fillId="0" borderId="0" xfId="55" applyNumberFormat="1" applyFont="1" applyFill="1" applyBorder="1" applyAlignment="1" applyProtection="1">
      <alignment vertical="center" wrapText="1"/>
    </xf>
    <xf numFmtId="0" fontId="66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29" fillId="0" borderId="0" xfId="55" applyFont="1" applyFill="1" applyBorder="1" applyAlignment="1" applyProtection="1">
      <alignment vertical="center" wrapText="1"/>
    </xf>
    <xf numFmtId="49" fontId="66" fillId="0" borderId="0" xfId="0" applyFont="1" applyFill="1" applyBorder="1" applyProtection="1">
      <alignment vertical="top"/>
    </xf>
    <xf numFmtId="49" fontId="66" fillId="0" borderId="0" xfId="0" applyFont="1" applyBorder="1">
      <alignment vertical="top"/>
    </xf>
    <xf numFmtId="49" fontId="66" fillId="0" borderId="0" xfId="0" applyNumberFormat="1" applyFont="1" applyBorder="1" applyAlignment="1">
      <alignment vertical="center"/>
    </xf>
    <xf numFmtId="49" fontId="66" fillId="0" borderId="0" xfId="0" applyNumberFormat="1" applyFont="1" applyFill="1" applyAlignment="1" applyProtection="1">
      <alignment vertical="center"/>
    </xf>
    <xf numFmtId="0" fontId="66" fillId="0" borderId="0" xfId="55" applyFont="1" applyFill="1" applyAlignment="1" applyProtection="1">
      <alignment horizontal="center" vertical="center" wrapText="1"/>
    </xf>
    <xf numFmtId="49" fontId="66" fillId="0" borderId="0" xfId="0" applyFont="1" applyFill="1" applyProtection="1">
      <alignment vertical="top"/>
    </xf>
    <xf numFmtId="49" fontId="66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86" fillId="0" borderId="0" xfId="37"/>
    <xf numFmtId="0" fontId="0" fillId="0" borderId="0" xfId="0" applyNumberFormat="1" applyAlignment="1"/>
    <xf numFmtId="0" fontId="29" fillId="0" borderId="0" xfId="55" applyFont="1" applyFill="1" applyBorder="1" applyAlignment="1" applyProtection="1">
      <alignment horizontal="center" vertical="center" wrapText="1"/>
    </xf>
    <xf numFmtId="0" fontId="29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64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64" fillId="13" borderId="14" xfId="55" applyFont="1" applyFill="1" applyBorder="1" applyAlignment="1" applyProtection="1">
      <alignment horizontal="center" vertical="center" wrapText="1"/>
    </xf>
    <xf numFmtId="0" fontId="64" fillId="13" borderId="18" xfId="55" applyFont="1" applyFill="1" applyBorder="1" applyAlignment="1" applyProtection="1">
      <alignment horizontal="center" vertical="center" wrapText="1"/>
    </xf>
    <xf numFmtId="49" fontId="64" fillId="13" borderId="18" xfId="55" applyNumberFormat="1" applyFont="1" applyFill="1" applyBorder="1" applyAlignment="1" applyProtection="1">
      <alignment horizontal="left" vertical="center" wrapText="1"/>
    </xf>
    <xf numFmtId="49" fontId="32" fillId="13" borderId="10" xfId="42" applyNumberFormat="1" applyFill="1" applyBorder="1" applyAlignment="1" applyProtection="1">
      <alignment horizontal="left" vertical="center"/>
    </xf>
    <xf numFmtId="49" fontId="64" fillId="13" borderId="16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69" fillId="0" borderId="0" xfId="55" applyFont="1" applyFill="1" applyAlignment="1" applyProtection="1">
      <alignment vertical="center" wrapText="1"/>
    </xf>
    <xf numFmtId="0" fontId="25" fillId="0" borderId="0" xfId="55" applyFont="1" applyFill="1" applyBorder="1" applyAlignment="1" applyProtection="1">
      <alignment horizontal="center" vertical="center" wrapText="1"/>
    </xf>
    <xf numFmtId="49" fontId="7" fillId="13" borderId="8" xfId="41" applyFont="1" applyFill="1" applyBorder="1" applyAlignment="1" applyProtection="1">
      <alignment horizontal="right" vertical="center" wrapText="1"/>
    </xf>
    <xf numFmtId="49" fontId="7" fillId="13" borderId="10" xfId="41" applyFont="1" applyFill="1" applyBorder="1" applyAlignment="1" applyProtection="1">
      <alignment horizontal="right" vertical="center" wrapText="1"/>
    </xf>
    <xf numFmtId="49" fontId="5" fillId="13" borderId="10" xfId="41" applyFont="1" applyFill="1" applyBorder="1" applyAlignment="1" applyProtection="1">
      <alignment horizontal="right" vertical="center" wrapText="1"/>
    </xf>
    <xf numFmtId="49" fontId="5" fillId="13" borderId="9" xfId="41" applyFont="1" applyFill="1" applyBorder="1" applyAlignment="1" applyProtection="1">
      <alignment horizontal="right" vertical="center" wrapText="1"/>
    </xf>
    <xf numFmtId="0" fontId="5" fillId="0" borderId="18" xfId="55" applyFont="1" applyFill="1" applyBorder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46" fillId="0" borderId="0" xfId="55" applyFont="1" applyFill="1" applyAlignment="1" applyProtection="1">
      <alignment horizontal="center" vertical="center" wrapText="1"/>
    </xf>
    <xf numFmtId="0" fontId="70" fillId="0" borderId="0" xfId="38" applyFont="1" applyFill="1" applyProtection="1"/>
    <xf numFmtId="49" fontId="30" fillId="7" borderId="0" xfId="44">
      <alignment vertical="top"/>
    </xf>
    <xf numFmtId="49" fontId="47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47" fillId="0" borderId="0" xfId="0" applyFont="1" applyFill="1" applyProtection="1">
      <alignment vertical="top"/>
    </xf>
    <xf numFmtId="0" fontId="64" fillId="0" borderId="0" xfId="55" applyFont="1" applyFill="1" applyAlignment="1" applyProtection="1">
      <alignment vertical="center"/>
    </xf>
    <xf numFmtId="49" fontId="6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9" xfId="0" applyFont="1" applyFill="1" applyBorder="1" applyAlignment="1" applyProtection="1">
      <alignment horizontal="right" vertical="center" wrapText="1"/>
    </xf>
    <xf numFmtId="49" fontId="0" fillId="13" borderId="10" xfId="0" applyFont="1" applyFill="1" applyBorder="1" applyAlignment="1" applyProtection="1">
      <alignment horizontal="right" vertical="center" wrapText="1"/>
    </xf>
    <xf numFmtId="49" fontId="64" fillId="0" borderId="0" xfId="0" applyFont="1" applyFill="1" applyAlignment="1" applyProtection="1">
      <alignment vertical="top"/>
    </xf>
    <xf numFmtId="49" fontId="64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6" fillId="0" borderId="1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48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66" fillId="0" borderId="0" xfId="35" applyFont="1" applyAlignment="1">
      <alignment vertical="top"/>
    </xf>
    <xf numFmtId="0" fontId="42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35" fillId="13" borderId="10" xfId="35" applyFont="1" applyFill="1" applyBorder="1" applyAlignment="1" applyProtection="1">
      <alignment horizontal="left" vertical="center" indent="3"/>
    </xf>
    <xf numFmtId="49" fontId="38" fillId="13" borderId="9" xfId="35" applyFont="1" applyFill="1" applyBorder="1" applyAlignment="1" applyProtection="1">
      <alignment horizontal="center" vertical="top"/>
    </xf>
    <xf numFmtId="0" fontId="48" fillId="0" borderId="0" xfId="55" applyFont="1" applyFill="1" applyAlignment="1" applyProtection="1">
      <alignment horizontal="right" vertical="top" wrapText="1"/>
    </xf>
    <xf numFmtId="49" fontId="35" fillId="13" borderId="10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53" applyFont="1" applyAlignment="1" applyProtection="1">
      <alignment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49" fontId="0" fillId="0" borderId="11" xfId="0" applyFill="1" applyBorder="1">
      <alignment vertical="top"/>
    </xf>
    <xf numFmtId="49" fontId="35" fillId="13" borderId="8" xfId="0" applyFont="1" applyFill="1" applyBorder="1" applyAlignment="1" applyProtection="1">
      <alignment horizontal="left" vertical="center"/>
    </xf>
    <xf numFmtId="49" fontId="35" fillId="13" borderId="8" xfId="0" applyFont="1" applyFill="1" applyBorder="1" applyAlignment="1" applyProtection="1">
      <alignment horizontal="left" vertical="center" indent="4"/>
    </xf>
    <xf numFmtId="49" fontId="35" fillId="13" borderId="8" xfId="0" applyFont="1" applyFill="1" applyBorder="1" applyAlignment="1" applyProtection="1">
      <alignment horizontal="left" vertical="center" indent="1"/>
    </xf>
    <xf numFmtId="4" fontId="67" fillId="13" borderId="9" xfId="0" applyNumberFormat="1" applyFont="1" applyFill="1" applyBorder="1" applyAlignment="1" applyProtection="1">
      <alignment horizontal="right"/>
    </xf>
    <xf numFmtId="0" fontId="66" fillId="0" borderId="0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85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8" fillId="13" borderId="9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72" fillId="7" borderId="0" xfId="33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>
      <alignment horizontal="center" vertical="center"/>
    </xf>
    <xf numFmtId="0" fontId="72" fillId="0" borderId="0" xfId="47" applyNumberFormat="1" applyFont="1" applyFill="1" applyBorder="1" applyAlignment="1" applyProtection="1">
      <alignment horizontal="center" vertical="center" wrapText="1"/>
    </xf>
    <xf numFmtId="0" fontId="72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6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73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5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8" xfId="55" applyNumberFormat="1" applyFont="1" applyFill="1" applyBorder="1" applyAlignment="1" applyProtection="1">
      <alignment horizontal="center" vertical="center" wrapText="1"/>
    </xf>
    <xf numFmtId="0" fontId="5" fillId="13" borderId="10" xfId="54" applyNumberFormat="1" applyFont="1" applyFill="1" applyBorder="1" applyAlignment="1" applyProtection="1">
      <alignment horizontal="left" vertical="center" wrapText="1"/>
    </xf>
    <xf numFmtId="49" fontId="5" fillId="13" borderId="9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66" fillId="0" borderId="0" xfId="0" applyNumberFormat="1" applyFont="1" applyFill="1" applyBorder="1" applyAlignment="1">
      <alignment horizontal="center" vertical="center"/>
    </xf>
    <xf numFmtId="0" fontId="5" fillId="13" borderId="9" xfId="54" applyNumberFormat="1" applyFont="1" applyFill="1" applyBorder="1" applyAlignment="1" applyProtection="1">
      <alignment horizontal="left" vertical="center" wrapText="1"/>
    </xf>
    <xf numFmtId="49" fontId="5" fillId="0" borderId="18" xfId="55" applyNumberFormat="1" applyFont="1" applyFill="1" applyBorder="1" applyAlignment="1" applyProtection="1">
      <alignment horizontal="center" vertical="center" wrapText="1"/>
    </xf>
    <xf numFmtId="0" fontId="5" fillId="0" borderId="18" xfId="47" applyFont="1" applyFill="1" applyBorder="1" applyAlignment="1" applyProtection="1">
      <alignment horizontal="left" vertical="center" wrapText="1" indent="2"/>
    </xf>
    <xf numFmtId="0" fontId="5" fillId="0" borderId="18" xfId="54" applyNumberFormat="1" applyFont="1" applyFill="1" applyBorder="1" applyAlignment="1" applyProtection="1">
      <alignment horizontal="left" vertical="center" wrapText="1"/>
    </xf>
    <xf numFmtId="49" fontId="5" fillId="0" borderId="18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14" fontId="44" fillId="0" borderId="5" xfId="54" applyNumberFormat="1" applyFont="1" applyFill="1" applyBorder="1" applyAlignment="1" applyProtection="1">
      <alignment horizontal="center" vertical="center" wrapText="1"/>
    </xf>
    <xf numFmtId="49" fontId="30" fillId="7" borderId="0" xfId="44" applyAlignment="1">
      <alignment vertical="top" wrapText="1"/>
    </xf>
    <xf numFmtId="49" fontId="25" fillId="0" borderId="10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0" fontId="75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2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66" fillId="0" borderId="0" xfId="55" applyNumberFormat="1" applyFont="1" applyFill="1" applyAlignment="1" applyProtection="1">
      <alignment vertical="center"/>
    </xf>
    <xf numFmtId="0" fontId="66" fillId="0" borderId="0" xfId="55" applyFont="1" applyFill="1" applyAlignment="1" applyProtection="1">
      <alignment horizontal="left" vertical="center" wrapText="1" indent="1"/>
    </xf>
    <xf numFmtId="0" fontId="64" fillId="0" borderId="0" xfId="55" applyFont="1" applyFill="1" applyAlignment="1" applyProtection="1">
      <alignment horizontal="left" vertical="center" wrapText="1" indent="1"/>
    </xf>
    <xf numFmtId="0" fontId="76" fillId="0" borderId="0" xfId="55" applyFont="1" applyFill="1" applyAlignment="1" applyProtection="1">
      <alignment horizontal="left" vertical="center" wrapText="1" indent="1"/>
    </xf>
    <xf numFmtId="0" fontId="77" fillId="0" borderId="0" xfId="55" applyFont="1" applyFill="1" applyAlignment="1" applyProtection="1">
      <alignment horizontal="left" vertical="center" indent="1"/>
    </xf>
    <xf numFmtId="0" fontId="76" fillId="0" borderId="0" xfId="55" applyFont="1" applyFill="1" applyAlignment="1" applyProtection="1">
      <alignment vertical="center" wrapText="1"/>
    </xf>
    <xf numFmtId="0" fontId="52" fillId="0" borderId="0" xfId="53" applyFont="1" applyFill="1" applyAlignment="1" applyProtection="1">
      <alignment horizontal="left" vertical="center" wrapText="1"/>
    </xf>
    <xf numFmtId="0" fontId="53" fillId="0" borderId="0" xfId="53" applyFont="1" applyFill="1" applyAlignment="1" applyProtection="1">
      <alignment horizontal="left" vertical="center" wrapText="1"/>
    </xf>
    <xf numFmtId="0" fontId="54" fillId="0" borderId="0" xfId="53" applyFont="1" applyAlignment="1" applyProtection="1">
      <alignment vertical="center" wrapText="1"/>
    </xf>
    <xf numFmtId="0" fontId="52" fillId="7" borderId="0" xfId="53" applyFont="1" applyFill="1" applyBorder="1" applyAlignment="1" applyProtection="1">
      <alignment vertical="center" wrapText="1"/>
    </xf>
    <xf numFmtId="0" fontId="55" fillId="7" borderId="0" xfId="53" applyFont="1" applyFill="1" applyBorder="1" applyAlignment="1" applyProtection="1">
      <alignment horizontal="right" vertical="center" wrapText="1" indent="1"/>
    </xf>
    <xf numFmtId="0" fontId="55" fillId="7" borderId="0" xfId="53" applyFont="1" applyFill="1" applyBorder="1" applyAlignment="1" applyProtection="1">
      <alignment horizontal="left" vertical="center" wrapText="1" indent="2"/>
    </xf>
    <xf numFmtId="0" fontId="52" fillId="0" borderId="0" xfId="53" applyFont="1" applyAlignment="1" applyProtection="1">
      <alignment vertical="center" wrapText="1"/>
    </xf>
    <xf numFmtId="0" fontId="53" fillId="0" borderId="0" xfId="53" applyFont="1" applyAlignment="1" applyProtection="1">
      <alignment horizontal="center" vertical="center" wrapText="1"/>
    </xf>
    <xf numFmtId="0" fontId="52" fillId="7" borderId="0" xfId="53" applyFont="1" applyFill="1" applyBorder="1" applyAlignment="1" applyProtection="1">
      <alignment horizontal="right" vertical="center" wrapText="1" indent="1"/>
    </xf>
    <xf numFmtId="0" fontId="56" fillId="7" borderId="0" xfId="53" applyFont="1" applyFill="1" applyBorder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vertical="center" wrapText="1"/>
    </xf>
    <xf numFmtId="14" fontId="52" fillId="7" borderId="0" xfId="53" applyNumberFormat="1" applyFont="1" applyFill="1" applyBorder="1" applyAlignment="1" applyProtection="1">
      <alignment horizontal="left" vertical="center" wrapText="1"/>
    </xf>
    <xf numFmtId="0" fontId="53" fillId="7" borderId="0" xfId="53" applyNumberFormat="1" applyFont="1" applyFill="1" applyBorder="1" applyAlignment="1" applyProtection="1">
      <alignment horizontal="center" vertical="center" wrapText="1"/>
    </xf>
    <xf numFmtId="0" fontId="52" fillId="7" borderId="0" xfId="53" applyNumberFormat="1" applyFont="1" applyFill="1" applyBorder="1" applyAlignment="1" applyProtection="1">
      <alignment horizontal="left" vertical="center" wrapText="1" indent="1"/>
    </xf>
    <xf numFmtId="0" fontId="52" fillId="7" borderId="0" xfId="53" applyFont="1" applyFill="1" applyBorder="1" applyAlignment="1" applyProtection="1">
      <alignment horizontal="center" vertical="center" wrapText="1"/>
    </xf>
    <xf numFmtId="0" fontId="58" fillId="7" borderId="0" xfId="53" applyFont="1" applyFill="1" applyBorder="1" applyAlignment="1" applyProtection="1">
      <alignment horizontal="center" vertical="center" wrapText="1"/>
    </xf>
    <xf numFmtId="14" fontId="58" fillId="7" borderId="0" xfId="53" applyNumberFormat="1" applyFont="1" applyFill="1" applyBorder="1" applyAlignment="1" applyProtection="1">
      <alignment horizontal="center" vertical="center" wrapText="1"/>
    </xf>
    <xf numFmtId="0" fontId="58" fillId="7" borderId="0" xfId="53" applyFont="1" applyFill="1" applyBorder="1" applyAlignment="1" applyProtection="1">
      <alignment vertical="center" wrapText="1"/>
    </xf>
    <xf numFmtId="0" fontId="59" fillId="7" borderId="0" xfId="53" applyFont="1" applyFill="1" applyBorder="1" applyAlignment="1" applyProtection="1">
      <alignment vertical="center" wrapText="1"/>
    </xf>
    <xf numFmtId="0" fontId="51" fillId="0" borderId="0" xfId="53" applyNumberFormat="1" applyFont="1" applyFill="1" applyAlignment="1" applyProtection="1">
      <alignment horizontal="left" vertical="center" wrapText="1"/>
    </xf>
    <xf numFmtId="0" fontId="50" fillId="0" borderId="0" xfId="53" applyFont="1" applyFill="1" applyAlignment="1" applyProtection="1">
      <alignment horizontal="left" vertical="center" wrapText="1"/>
    </xf>
    <xf numFmtId="0" fontId="50" fillId="0" borderId="0" xfId="53" applyFont="1" applyAlignment="1" applyProtection="1">
      <alignment vertical="center" wrapText="1"/>
    </xf>
    <xf numFmtId="0" fontId="50" fillId="0" borderId="0" xfId="53" applyFont="1" applyAlignment="1" applyProtection="1">
      <alignment horizontal="center" vertical="center" wrapText="1"/>
    </xf>
    <xf numFmtId="0" fontId="52" fillId="0" borderId="0" xfId="53" applyFont="1" applyBorder="1" applyAlignment="1" applyProtection="1">
      <alignment vertical="center" wrapText="1"/>
    </xf>
    <xf numFmtId="0" fontId="52" fillId="0" borderId="0" xfId="53" applyFont="1" applyAlignment="1" applyProtection="1">
      <alignment horizontal="right" vertical="center"/>
    </xf>
    <xf numFmtId="0" fontId="52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78" fillId="13" borderId="10" xfId="41" applyFont="1" applyFill="1" applyBorder="1" applyAlignment="1" applyProtection="1">
      <alignment horizontal="center" vertical="center" wrapText="1"/>
    </xf>
    <xf numFmtId="0" fontId="66" fillId="0" borderId="0" xfId="55" applyFont="1" applyFill="1" applyAlignment="1" applyProtection="1">
      <alignment horizontal="left" vertical="center" indent="1"/>
    </xf>
    <xf numFmtId="0" fontId="66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5" fillId="0" borderId="0" xfId="55" applyFont="1" applyFill="1" applyBorder="1" applyAlignment="1" applyProtection="1">
      <alignment horizontal="center" vertical="top" wrapText="1"/>
    </xf>
    <xf numFmtId="0" fontId="66" fillId="0" borderId="19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6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0" xfId="55" applyNumberFormat="1" applyFont="1" applyFill="1" applyBorder="1" applyAlignment="1" applyProtection="1">
      <alignment horizontal="center" vertical="center" wrapText="1"/>
    </xf>
    <xf numFmtId="0" fontId="5" fillId="13" borderId="12" xfId="54" applyNumberFormat="1" applyFont="1" applyFill="1" applyBorder="1" applyAlignment="1" applyProtection="1">
      <alignment horizontal="left"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13" borderId="14" xfId="55" applyNumberFormat="1" applyFont="1" applyFill="1" applyBorder="1" applyAlignment="1" applyProtection="1">
      <alignment horizontal="center" vertical="center" wrapText="1"/>
    </xf>
    <xf numFmtId="49" fontId="35" fillId="13" borderId="18" xfId="0" applyFont="1" applyFill="1" applyBorder="1" applyAlignment="1" applyProtection="1">
      <alignment horizontal="left" vertical="center" indent="3"/>
    </xf>
    <xf numFmtId="0" fontId="5" fillId="13" borderId="16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1" xfId="50" applyNumberFormat="1" applyFont="1" applyFill="1" applyBorder="1" applyAlignment="1" applyProtection="1">
      <alignment horizontal="left" vertical="center" wrapText="1"/>
    </xf>
    <xf numFmtId="49" fontId="7" fillId="13" borderId="8" xfId="41" applyFont="1" applyFill="1" applyBorder="1" applyAlignment="1" applyProtection="1">
      <alignment horizontal="center" vertical="center"/>
    </xf>
    <xf numFmtId="49" fontId="35" fillId="13" borderId="9" xfId="41" applyFont="1" applyFill="1" applyBorder="1" applyAlignment="1" applyProtection="1">
      <alignment horizontal="left" vertical="center"/>
    </xf>
    <xf numFmtId="49" fontId="5" fillId="13" borderId="9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9" xfId="54" applyNumberFormat="1" applyFont="1" applyFill="1" applyBorder="1" applyAlignment="1" applyProtection="1">
      <alignment vertical="center" wrapText="1"/>
    </xf>
    <xf numFmtId="0" fontId="5" fillId="7" borderId="21" xfId="55" applyNumberFormat="1" applyFont="1" applyFill="1" applyBorder="1" applyAlignment="1" applyProtection="1">
      <alignment horizontal="left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7" applyFont="1" applyFill="1" applyBorder="1" applyAlignment="1" applyProtection="1">
      <alignment vertical="center" wrapText="1"/>
    </xf>
    <xf numFmtId="49" fontId="25" fillId="7" borderId="10" xfId="33" applyNumberFormat="1" applyFont="1" applyFill="1" applyBorder="1" applyAlignment="1" applyProtection="1">
      <alignment horizontal="center" vertical="center" wrapText="1"/>
    </xf>
    <xf numFmtId="0" fontId="25" fillId="7" borderId="10" xfId="33" applyNumberFormat="1" applyFont="1" applyFill="1" applyBorder="1" applyAlignment="1" applyProtection="1">
      <alignment horizontal="center" vertical="center" wrapText="1"/>
    </xf>
    <xf numFmtId="0" fontId="25" fillId="7" borderId="10" xfId="33" applyNumberFormat="1" applyFont="1" applyFill="1" applyBorder="1" applyAlignment="1" applyProtection="1">
      <alignment vertical="center" wrapText="1"/>
    </xf>
    <xf numFmtId="0" fontId="66" fillId="7" borderId="10" xfId="33" applyNumberFormat="1" applyFont="1" applyFill="1" applyBorder="1" applyAlignment="1" applyProtection="1">
      <alignment vertical="center" wrapText="1"/>
    </xf>
    <xf numFmtId="0" fontId="5" fillId="0" borderId="10" xfId="55" applyFont="1" applyFill="1" applyBorder="1" applyAlignment="1" applyProtection="1">
      <alignment vertical="center" wrapText="1"/>
    </xf>
    <xf numFmtId="0" fontId="5" fillId="0" borderId="21" xfId="54" applyNumberFormat="1" applyFont="1" applyFill="1" applyBorder="1" applyAlignment="1" applyProtection="1">
      <alignment vertical="center" wrapText="1"/>
    </xf>
    <xf numFmtId="49" fontId="66" fillId="7" borderId="10" xfId="33" applyNumberFormat="1" applyFont="1" applyFill="1" applyBorder="1" applyAlignment="1" applyProtection="1">
      <alignment horizontal="center" vertical="center" wrapText="1"/>
    </xf>
    <xf numFmtId="0" fontId="66" fillId="7" borderId="10" xfId="33" applyNumberFormat="1" applyFont="1" applyFill="1" applyBorder="1" applyAlignment="1" applyProtection="1">
      <alignment horizontal="center" vertical="center" wrapText="1"/>
    </xf>
    <xf numFmtId="49" fontId="0" fillId="0" borderId="12" xfId="0" applyBorder="1" applyAlignment="1">
      <alignment horizontal="center" vertical="center"/>
    </xf>
    <xf numFmtId="49" fontId="0" fillId="0" borderId="12" xfId="0" applyFill="1" applyBorder="1" applyAlignment="1" applyProtection="1">
      <alignment horizontal="center" vertical="center"/>
    </xf>
    <xf numFmtId="0" fontId="60" fillId="7" borderId="0" xfId="53" applyFont="1" applyFill="1" applyBorder="1" applyAlignment="1" applyProtection="1">
      <alignment vertical="center" wrapText="1"/>
    </xf>
    <xf numFmtId="0" fontId="61" fillId="0" borderId="0" xfId="55" applyFont="1" applyFill="1" applyAlignment="1" applyProtection="1">
      <alignment vertical="center" wrapText="1"/>
    </xf>
    <xf numFmtId="0" fontId="61" fillId="0" borderId="0" xfId="32" applyFont="1" applyFill="1" applyBorder="1" applyAlignment="1" applyProtection="1">
      <alignment vertical="center" wrapText="1"/>
    </xf>
    <xf numFmtId="0" fontId="61" fillId="0" borderId="0" xfId="56" applyFont="1" applyBorder="1" applyAlignment="1">
      <alignment vertical="center" wrapText="1"/>
    </xf>
    <xf numFmtId="0" fontId="61" fillId="0" borderId="0" xfId="50" applyFont="1" applyProtection="1"/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0" fontId="5" fillId="0" borderId="21" xfId="55" applyNumberFormat="1" applyFont="1" applyFill="1" applyBorder="1" applyAlignment="1" applyProtection="1">
      <alignment vertical="center" wrapText="1"/>
    </xf>
    <xf numFmtId="49" fontId="62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Border="1" applyProtection="1">
      <alignment vertical="top"/>
    </xf>
    <xf numFmtId="49" fontId="5" fillId="0" borderId="21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41" applyNumberFormat="1" applyFont="1">
      <alignment vertical="top"/>
    </xf>
    <xf numFmtId="49" fontId="66" fillId="0" borderId="0" xfId="41" applyNumberFormat="1" applyFont="1">
      <alignment vertical="top"/>
    </xf>
    <xf numFmtId="0" fontId="2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1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1" xfId="55" applyNumberFormat="1" applyFont="1" applyFill="1" applyBorder="1" applyAlignment="1" applyProtection="1">
      <alignment horizontal="left" vertical="center" wrapText="1"/>
    </xf>
    <xf numFmtId="49" fontId="35" fillId="13" borderId="10" xfId="35" applyFont="1" applyFill="1" applyBorder="1" applyAlignment="1" applyProtection="1">
      <alignment horizontal="left" vertical="center"/>
    </xf>
    <xf numFmtId="49" fontId="0" fillId="7" borderId="8" xfId="55" applyNumberFormat="1" applyFont="1" applyFill="1" applyBorder="1" applyAlignment="1" applyProtection="1">
      <alignment horizontal="center" vertical="center" wrapText="1"/>
    </xf>
    <xf numFmtId="0" fontId="79" fillId="0" borderId="0" xfId="55" applyFont="1" applyFill="1" applyAlignment="1" applyProtection="1">
      <alignment vertical="center" wrapText="1"/>
    </xf>
    <xf numFmtId="49" fontId="0" fillId="7" borderId="11" xfId="55" applyNumberFormat="1" applyFont="1" applyFill="1" applyBorder="1" applyAlignment="1" applyProtection="1">
      <alignment horizontal="center" vertical="center" wrapText="1"/>
    </xf>
    <xf numFmtId="0" fontId="5" fillId="13" borderId="20" xfId="55" applyFont="1" applyFill="1" applyBorder="1" applyAlignment="1" applyProtection="1">
      <alignment vertical="center" wrapText="1"/>
    </xf>
    <xf numFmtId="0" fontId="49" fillId="0" borderId="0" xfId="55" applyFont="1" applyFill="1" applyAlignment="1" applyProtection="1">
      <alignment horizontal="right" vertical="top" wrapText="1"/>
    </xf>
    <xf numFmtId="49" fontId="66" fillId="0" borderId="0" xfId="55" applyNumberFormat="1" applyFont="1" applyFill="1" applyBorder="1" applyAlignment="1" applyProtection="1">
      <alignment horizontal="center" vertical="center" wrapText="1"/>
    </xf>
    <xf numFmtId="0" fontId="66" fillId="0" borderId="0" xfId="53" applyFont="1" applyFill="1" applyBorder="1" applyAlignment="1" applyProtection="1">
      <alignment horizontal="right" vertical="center" wrapText="1" indent="1"/>
    </xf>
    <xf numFmtId="0" fontId="66" fillId="0" borderId="0" xfId="53" applyFont="1" applyFill="1" applyAlignment="1" applyProtection="1">
      <alignment horizontal="left" vertical="center" wrapText="1"/>
    </xf>
    <xf numFmtId="0" fontId="66" fillId="0" borderId="0" xfId="53" applyFont="1" applyAlignment="1" applyProtection="1">
      <alignment vertical="center" wrapText="1"/>
    </xf>
    <xf numFmtId="0" fontId="66" fillId="7" borderId="0" xfId="53" applyFont="1" applyFill="1" applyBorder="1" applyAlignment="1" applyProtection="1">
      <alignment vertical="center" wrapText="1"/>
    </xf>
    <xf numFmtId="49" fontId="66" fillId="0" borderId="12" xfId="53" applyNumberFormat="1" applyFont="1" applyFill="1" applyBorder="1" applyAlignment="1" applyProtection="1">
      <alignment horizontal="left" vertical="center" wrapText="1" indent="1"/>
    </xf>
    <xf numFmtId="0" fontId="66" fillId="0" borderId="0" xfId="53" applyFont="1" applyAlignment="1" applyProtection="1">
      <alignment horizontal="center" vertical="center" wrapText="1"/>
    </xf>
    <xf numFmtId="49" fontId="5" fillId="0" borderId="18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1" xfId="54" applyNumberFormat="1" applyFont="1" applyFill="1" applyBorder="1" applyAlignment="1" applyProtection="1">
      <alignment horizontal="left" vertical="center" wrapText="1" indent="1"/>
    </xf>
    <xf numFmtId="0" fontId="51" fillId="0" borderId="0" xfId="53" applyFont="1" applyFill="1" applyAlignment="1" applyProtection="1">
      <alignment horizontal="left" vertical="center" wrapText="1"/>
    </xf>
    <xf numFmtId="0" fontId="80" fillId="0" borderId="0" xfId="53" applyFont="1" applyAlignment="1" applyProtection="1">
      <alignment vertical="center" wrapText="1"/>
    </xf>
    <xf numFmtId="0" fontId="51" fillId="7" borderId="0" xfId="53" applyFont="1" applyFill="1" applyBorder="1" applyAlignment="1" applyProtection="1">
      <alignment vertical="center" wrapText="1"/>
    </xf>
    <xf numFmtId="0" fontId="81" fillId="7" borderId="0" xfId="53" applyFont="1" applyFill="1" applyBorder="1" applyAlignment="1" applyProtection="1">
      <alignment horizontal="right" vertical="center" wrapText="1" indent="1"/>
    </xf>
    <xf numFmtId="49" fontId="51" fillId="0" borderId="0" xfId="54" applyNumberFormat="1" applyFont="1" applyFill="1" applyBorder="1" applyAlignment="1" applyProtection="1">
      <alignment horizontal="left" vertical="center" wrapText="1" indent="1"/>
    </xf>
    <xf numFmtId="0" fontId="51" fillId="0" borderId="0" xfId="53" applyFont="1" applyAlignment="1" applyProtection="1">
      <alignment vertical="center" wrapText="1"/>
    </xf>
    <xf numFmtId="49" fontId="66" fillId="0" borderId="18" xfId="53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7" borderId="8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9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4" applyNumberFormat="1" applyFont="1" applyFill="1" applyBorder="1" applyAlignment="1" applyProtection="1">
      <alignment vertical="center" wrapText="1"/>
    </xf>
    <xf numFmtId="49" fontId="79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29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3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83" fillId="0" borderId="0" xfId="0" applyFont="1">
      <alignment vertical="top"/>
    </xf>
    <xf numFmtId="49" fontId="83" fillId="12" borderId="11" xfId="0" applyFont="1" applyFill="1" applyBorder="1" applyAlignment="1">
      <alignment horizontal="center" vertical="center"/>
    </xf>
    <xf numFmtId="49" fontId="84" fillId="0" borderId="22" xfId="30" applyNumberFormat="1" applyFont="1" applyBorder="1" applyAlignment="1" applyProtection="1">
      <alignment horizontal="center" vertical="center"/>
    </xf>
    <xf numFmtId="49" fontId="83" fillId="0" borderId="22" xfId="0" applyFont="1" applyBorder="1" applyAlignment="1">
      <alignment vertical="center"/>
    </xf>
    <xf numFmtId="49" fontId="83" fillId="0" borderId="22" xfId="0" applyFont="1" applyBorder="1" applyAlignment="1">
      <alignment vertical="center" wrapText="1"/>
    </xf>
    <xf numFmtId="49" fontId="84" fillId="0" borderId="23" xfId="30" applyNumberFormat="1" applyFont="1" applyBorder="1" applyAlignment="1" applyProtection="1">
      <alignment horizontal="center" vertical="center"/>
    </xf>
    <xf numFmtId="49" fontId="83" fillId="0" borderId="23" xfId="0" applyFont="1" applyBorder="1" applyAlignment="1">
      <alignment vertical="center"/>
    </xf>
    <xf numFmtId="49" fontId="83" fillId="0" borderId="23" xfId="0" applyFont="1" applyBorder="1" applyAlignment="1">
      <alignment vertical="center" wrapText="1"/>
    </xf>
    <xf numFmtId="0" fontId="15" fillId="0" borderId="9" xfId="56" applyFont="1" applyBorder="1" applyAlignment="1">
      <alignment horizontal="center" vertical="center" wrapText="1"/>
    </xf>
    <xf numFmtId="0" fontId="15" fillId="0" borderId="8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0" fontId="15" fillId="0" borderId="9" xfId="32" applyFont="1" applyFill="1" applyBorder="1" applyAlignment="1" applyProtection="1">
      <alignment horizontal="left" vertical="center" wrapText="1" indent="1"/>
    </xf>
    <xf numFmtId="0" fontId="15" fillId="0" borderId="5" xfId="32" applyFont="1" applyFill="1" applyBorder="1" applyAlignment="1" applyProtection="1">
      <alignment horizontal="left" vertical="center" wrapText="1" indent="1"/>
    </xf>
    <xf numFmtId="0" fontId="15" fillId="0" borderId="8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29" fillId="0" borderId="15" xfId="55" applyFont="1" applyFill="1" applyBorder="1" applyAlignment="1" applyProtection="1">
      <alignment horizontal="center" vertical="center" wrapText="1"/>
    </xf>
    <xf numFmtId="0" fontId="5" fillId="8" borderId="11" xfId="55" applyNumberFormat="1" applyFont="1" applyFill="1" applyBorder="1" applyAlignment="1" applyProtection="1">
      <alignment horizontal="left" vertical="center" wrapText="1" indent="1"/>
    </xf>
    <xf numFmtId="0" fontId="5" fillId="8" borderId="24" xfId="55" applyNumberFormat="1" applyFont="1" applyFill="1" applyBorder="1" applyAlignment="1" applyProtection="1">
      <alignment horizontal="left" vertical="center" wrapText="1" indent="1"/>
    </xf>
    <xf numFmtId="14" fontId="29" fillId="0" borderId="11" xfId="54" applyNumberFormat="1" applyFont="1" applyFill="1" applyBorder="1" applyAlignment="1" applyProtection="1">
      <alignment horizontal="center" vertical="center" wrapText="1"/>
    </xf>
    <xf numFmtId="14" fontId="29" fillId="0" borderId="24" xfId="54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49" fontId="25" fillId="0" borderId="10" xfId="33" applyNumberFormat="1" applyFont="1" applyFill="1" applyBorder="1" applyAlignment="1" applyProtection="1">
      <alignment horizontal="center" vertical="center" wrapText="1"/>
    </xf>
    <xf numFmtId="167" fontId="5" fillId="0" borderId="8" xfId="55" applyNumberFormat="1" applyFont="1" applyFill="1" applyBorder="1" applyAlignment="1" applyProtection="1">
      <alignment horizontal="center" vertical="center" wrapText="1"/>
    </xf>
    <xf numFmtId="167" fontId="5" fillId="0" borderId="9" xfId="55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49" fontId="25" fillId="7" borderId="12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5" fillId="0" borderId="15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5" fillId="0" borderId="19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1" xfId="54" applyNumberFormat="1" applyFont="1" applyFill="1" applyBorder="1" applyAlignment="1" applyProtection="1">
      <alignment horizontal="left" vertical="center" wrapText="1"/>
    </xf>
    <xf numFmtId="0" fontId="5" fillId="8" borderId="24" xfId="54" applyNumberFormat="1" applyFont="1" applyFill="1" applyBorder="1" applyAlignment="1" applyProtection="1">
      <alignment horizontal="left" vertical="center" wrapText="1"/>
    </xf>
    <xf numFmtId="0" fontId="5" fillId="8" borderId="21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49" fontId="5" fillId="8" borderId="11" xfId="33" applyNumberFormat="1" applyFont="1" applyFill="1" applyBorder="1" applyAlignment="1" applyProtection="1">
      <alignment horizontal="left" vertical="center" wrapText="1"/>
    </xf>
    <xf numFmtId="49" fontId="5" fillId="8" borderId="24" xfId="33" applyNumberFormat="1" applyFont="1" applyFill="1" applyBorder="1" applyAlignment="1" applyProtection="1">
      <alignment horizontal="left" vertical="center" wrapText="1"/>
    </xf>
    <xf numFmtId="49" fontId="5" fillId="8" borderId="21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top" wrapText="1"/>
    </xf>
    <xf numFmtId="0" fontId="15" fillId="0" borderId="9" xfId="56" applyFont="1" applyFill="1" applyBorder="1" applyAlignment="1">
      <alignment horizontal="left" vertical="center" wrapText="1" indent="1"/>
    </xf>
    <xf numFmtId="0" fontId="15" fillId="0" borderId="5" xfId="56" applyFont="1" applyFill="1" applyBorder="1" applyAlignment="1">
      <alignment horizontal="left" vertical="center" wrapText="1" indent="1"/>
    </xf>
    <xf numFmtId="0" fontId="15" fillId="0" borderId="8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5" fillId="0" borderId="10" xfId="56" applyFont="1" applyBorder="1" applyAlignment="1">
      <alignment horizontal="left" vertical="center" wrapText="1" indent="1"/>
    </xf>
    <xf numFmtId="0" fontId="5" fillId="0" borderId="11" xfId="55" applyNumberFormat="1" applyFont="1" applyFill="1" applyBorder="1" applyAlignment="1" applyProtection="1">
      <alignment horizontal="left" vertical="top" wrapText="1"/>
    </xf>
    <xf numFmtId="0" fontId="5" fillId="0" borderId="24" xfId="55" applyNumberFormat="1" applyFont="1" applyFill="1" applyBorder="1" applyAlignment="1" applyProtection="1">
      <alignment horizontal="left" vertical="top" wrapText="1"/>
    </xf>
    <xf numFmtId="0" fontId="5" fillId="0" borderId="21" xfId="55" applyNumberFormat="1" applyFont="1" applyFill="1" applyBorder="1" applyAlignment="1" applyProtection="1">
      <alignment horizontal="left" vertical="top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11" xfId="30" applyNumberFormat="1" applyFont="1" applyFill="1" applyBorder="1" applyAlignment="1" applyProtection="1">
      <alignment horizontal="left" vertical="center" wrapText="1" indent="1"/>
    </xf>
    <xf numFmtId="0" fontId="0" fillId="8" borderId="21" xfId="30" applyNumberFormat="1" applyFont="1" applyFill="1" applyBorder="1" applyAlignment="1" applyProtection="1">
      <alignment horizontal="left" vertical="center" wrapText="1" indent="1"/>
    </xf>
    <xf numFmtId="0" fontId="28" fillId="7" borderId="15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1" xfId="55" applyNumberFormat="1" applyFont="1" applyFill="1" applyBorder="1" applyAlignment="1" applyProtection="1">
      <alignment horizontal="center" vertical="center" wrapText="1"/>
    </xf>
    <xf numFmtId="49" fontId="0" fillId="7" borderId="21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0" borderId="8" xfId="55" applyFont="1" applyFill="1" applyBorder="1" applyAlignment="1" applyProtection="1">
      <alignment horizontal="center" vertical="center" wrapText="1"/>
    </xf>
    <xf numFmtId="0" fontId="0" fillId="0" borderId="9" xfId="5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0" fillId="0" borderId="24" xfId="55" applyFont="1" applyFill="1" applyBorder="1" applyAlignment="1" applyProtection="1">
      <alignment horizontal="left" vertical="center" wrapText="1"/>
    </xf>
    <xf numFmtId="0" fontId="32" fillId="0" borderId="24" xfId="55" applyFont="1" applyFill="1" applyBorder="1" applyAlignment="1" applyProtection="1">
      <alignment horizontal="left" vertical="center" wrapText="1"/>
    </xf>
    <xf numFmtId="0" fontId="32" fillId="0" borderId="21" xfId="55" applyFont="1" applyFill="1" applyBorder="1" applyAlignment="1" applyProtection="1">
      <alignment horizontal="left" vertical="center" wrapText="1"/>
    </xf>
    <xf numFmtId="0" fontId="0" fillId="0" borderId="8" xfId="33" applyFont="1" applyFill="1" applyBorder="1" applyAlignment="1" applyProtection="1">
      <alignment horizontal="center" vertical="center" wrapText="1"/>
    </xf>
    <xf numFmtId="0" fontId="0" fillId="0" borderId="9" xfId="33" applyFont="1" applyFill="1" applyBorder="1" applyAlignment="1" applyProtection="1">
      <alignment horizontal="center" vertical="center" wrapText="1"/>
    </xf>
    <xf numFmtId="49" fontId="25" fillId="7" borderId="10" xfId="33" applyNumberFormat="1" applyFont="1" applyFill="1" applyBorder="1" applyAlignment="1" applyProtection="1">
      <alignment horizontal="center" vertical="center" wrapText="1"/>
    </xf>
    <xf numFmtId="0" fontId="32" fillId="0" borderId="5" xfId="55" applyFont="1" applyFill="1" applyBorder="1" applyAlignment="1" applyProtection="1">
      <alignment horizontal="left" vertical="center" wrapText="1"/>
    </xf>
    <xf numFmtId="0" fontId="5" fillId="7" borderId="8" xfId="55" applyFont="1" applyFill="1" applyBorder="1" applyAlignment="1" applyProtection="1">
      <alignment horizontal="center" vertical="center" wrapText="1"/>
    </xf>
    <xf numFmtId="0" fontId="5" fillId="7" borderId="10" xfId="55" applyFont="1" applyFill="1" applyBorder="1" applyAlignment="1" applyProtection="1">
      <alignment horizontal="center" vertical="center" wrapText="1"/>
    </xf>
    <xf numFmtId="0" fontId="5" fillId="7" borderId="9" xfId="55" applyFont="1" applyFill="1" applyBorder="1" applyAlignment="1" applyProtection="1">
      <alignment horizontal="center" vertical="center" wrapText="1"/>
    </xf>
    <xf numFmtId="0" fontId="5" fillId="7" borderId="11" xfId="55" applyFont="1" applyFill="1" applyBorder="1" applyAlignment="1" applyProtection="1">
      <alignment horizontal="center" vertical="center" wrapText="1"/>
    </xf>
    <xf numFmtId="0" fontId="5" fillId="7" borderId="21" xfId="55" applyFont="1" applyFill="1" applyBorder="1" applyAlignment="1" applyProtection="1">
      <alignment horizontal="center" vertical="center" wrapText="1"/>
    </xf>
    <xf numFmtId="0" fontId="0" fillId="0" borderId="11" xfId="33" applyFont="1" applyFill="1" applyBorder="1" applyAlignment="1" applyProtection="1">
      <alignment horizontal="center" vertical="center" wrapText="1"/>
    </xf>
    <xf numFmtId="0" fontId="0" fillId="0" borderId="21" xfId="33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32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5" applyNumberFormat="1" applyFont="1" applyFill="1" applyBorder="1" applyAlignment="1" applyProtection="1">
      <alignment horizontal="left" vertical="center" wrapText="1"/>
    </xf>
    <xf numFmtId="0" fontId="5" fillId="0" borderId="24" xfId="55" applyNumberFormat="1" applyFont="1" applyFill="1" applyBorder="1" applyAlignment="1" applyProtection="1">
      <alignment horizontal="left" vertical="center" wrapText="1"/>
    </xf>
    <xf numFmtId="0" fontId="5" fillId="0" borderId="21" xfId="55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0" fontId="66" fillId="0" borderId="0" xfId="55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8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9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5" fillId="7" borderId="10" xfId="33" applyNumberFormat="1" applyFont="1" applyFill="1" applyBorder="1" applyAlignment="1" applyProtection="1">
      <alignment horizontal="center" vertical="center" wrapText="1"/>
    </xf>
    <xf numFmtId="49" fontId="35" fillId="13" borderId="5" xfId="0" applyFont="1" applyFill="1" applyBorder="1" applyAlignment="1" applyProtection="1">
      <alignment horizontal="center" vertical="center" textRotation="90" wrapText="1"/>
    </xf>
    <xf numFmtId="0" fontId="66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29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0" borderId="11" xfId="55" applyNumberFormat="1" applyFont="1" applyFill="1" applyBorder="1" applyAlignment="1" applyProtection="1">
      <alignment horizontal="right" vertical="center" wrapText="1"/>
    </xf>
    <xf numFmtId="0" fontId="5" fillId="0" borderId="24" xfId="55" applyNumberFormat="1" applyFont="1" applyFill="1" applyBorder="1" applyAlignment="1" applyProtection="1">
      <alignment horizontal="right" vertical="center" wrapText="1"/>
    </xf>
    <xf numFmtId="0" fontId="5" fillId="0" borderId="21" xfId="55" applyNumberFormat="1" applyFont="1" applyFill="1" applyBorder="1" applyAlignment="1" applyProtection="1">
      <alignment horizontal="right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1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36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2" fillId="0" borderId="0" xfId="47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66" fillId="0" borderId="0" xfId="47" applyFont="1" applyFill="1" applyBorder="1" applyAlignment="1" applyProtection="1">
      <alignment horizontal="right" vertical="center" wrapText="1"/>
    </xf>
    <xf numFmtId="0" fontId="66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5" fillId="8" borderId="9" xfId="55" applyNumberFormat="1" applyFont="1" applyFill="1" applyBorder="1" applyAlignment="1" applyProtection="1">
      <alignment horizontal="left" vertical="center" wrapText="1"/>
    </xf>
    <xf numFmtId="49" fontId="5" fillId="2" borderId="21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36" fillId="0" borderId="5" xfId="55" applyFont="1" applyFill="1" applyBorder="1" applyAlignment="1" applyProtection="1">
      <alignment horizontal="center" vertical="center" wrapText="1"/>
    </xf>
    <xf numFmtId="0" fontId="5" fillId="0" borderId="11" xfId="55" applyNumberFormat="1" applyFont="1" applyFill="1" applyBorder="1" applyAlignment="1" applyProtection="1">
      <alignment horizontal="center" vertical="center" wrapText="1"/>
    </xf>
    <xf numFmtId="0" fontId="5" fillId="0" borderId="24" xfId="55" applyNumberFormat="1" applyFont="1" applyFill="1" applyBorder="1" applyAlignment="1" applyProtection="1">
      <alignment horizontal="center" vertical="center" wrapText="1"/>
    </xf>
    <xf numFmtId="0" fontId="5" fillId="0" borderId="21" xfId="55" applyNumberFormat="1" applyFont="1" applyFill="1" applyBorder="1" applyAlignment="1" applyProtection="1">
      <alignment horizontal="center" vertical="center" wrapText="1"/>
    </xf>
    <xf numFmtId="0" fontId="5" fillId="8" borderId="9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1" xfId="55" applyNumberFormat="1" applyFont="1" applyFill="1" applyBorder="1" applyAlignment="1" applyProtection="1">
      <alignment horizontal="left" vertical="center" wrapText="1"/>
    </xf>
    <xf numFmtId="4" fontId="5" fillId="0" borderId="11" xfId="55" applyNumberFormat="1" applyFont="1" applyFill="1" applyBorder="1" applyAlignment="1" applyProtection="1">
      <alignment horizontal="right" vertical="center" wrapText="1"/>
    </xf>
    <xf numFmtId="4" fontId="5" fillId="0" borderId="21" xfId="55" applyNumberFormat="1" applyFont="1" applyFill="1" applyBorder="1" applyAlignment="1" applyProtection="1">
      <alignment horizontal="right" vertical="center" wrapText="1"/>
    </xf>
    <xf numFmtId="0" fontId="15" fillId="0" borderId="10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8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8" xfId="54" applyNumberFormat="1" applyFont="1" applyFill="1" applyBorder="1" applyAlignment="1" applyProtection="1">
      <alignment horizontal="left" vertical="center" wrapText="1"/>
    </xf>
    <xf numFmtId="0" fontId="5" fillId="8" borderId="10" xfId="54" applyNumberFormat="1" applyFont="1" applyFill="1" applyBorder="1" applyAlignment="1" applyProtection="1">
      <alignment horizontal="left" vertical="center" wrapText="1"/>
    </xf>
    <xf numFmtId="0" fontId="5" fillId="8" borderId="9" xfId="54" applyNumberFormat="1" applyFont="1" applyFill="1" applyBorder="1" applyAlignment="1" applyProtection="1">
      <alignment horizontal="left" vertical="center" wrapText="1"/>
    </xf>
    <xf numFmtId="49" fontId="0" fillId="11" borderId="11" xfId="54" applyNumberFormat="1" applyFont="1" applyFill="1" applyBorder="1" applyAlignment="1" applyProtection="1">
      <alignment horizontal="center" vertical="center" wrapText="1"/>
      <protection locked="0"/>
    </xf>
    <xf numFmtId="49" fontId="32" fillId="11" borderId="21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11" xfId="54" applyNumberFormat="1" applyFont="1" applyFill="1" applyBorder="1" applyAlignment="1" applyProtection="1">
      <alignment horizontal="center" vertical="center" wrapText="1"/>
    </xf>
    <xf numFmtId="49" fontId="5" fillId="11" borderId="21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29" fillId="0" borderId="9" xfId="55" applyFont="1" applyFill="1" applyBorder="1" applyAlignment="1" applyProtection="1">
      <alignment horizontal="center" vertical="center" wrapText="1"/>
    </xf>
    <xf numFmtId="0" fontId="5" fillId="8" borderId="8" xfId="55" applyNumberFormat="1" applyFont="1" applyFill="1" applyBorder="1" applyAlignment="1" applyProtection="1">
      <alignment horizontal="left" vertical="center" wrapText="1"/>
    </xf>
    <xf numFmtId="0" fontId="5" fillId="8" borderId="10" xfId="55" applyNumberFormat="1" applyFont="1" applyFill="1" applyBorder="1" applyAlignment="1" applyProtection="1">
      <alignment horizontal="left" vertical="center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5" applyFont="1" applyFill="1" applyBorder="1" applyAlignment="1" applyProtection="1">
      <alignment horizontal="center" vertical="top" wrapText="1"/>
    </xf>
    <xf numFmtId="0" fontId="25" fillId="0" borderId="0" xfId="55" applyFont="1" applyFill="1" applyBorder="1" applyAlignment="1" applyProtection="1">
      <alignment horizontal="center" vertical="top" wrapText="1"/>
    </xf>
    <xf numFmtId="14" fontId="44" fillId="0" borderId="5" xfId="54" applyNumberFormat="1" applyFont="1" applyFill="1" applyBorder="1" applyAlignment="1" applyProtection="1">
      <alignment horizontal="center" vertical="center" wrapText="1"/>
    </xf>
    <xf numFmtId="49" fontId="5" fillId="2" borderId="8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25" fillId="7" borderId="12" xfId="33" applyNumberFormat="1" applyFont="1" applyFill="1" applyBorder="1" applyAlignment="1" applyProtection="1">
      <alignment horizontal="center" vertical="center" wrapText="1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center" vertical="center"/>
    </xf>
    <xf numFmtId="0" fontId="5" fillId="8" borderId="8" xfId="47" applyNumberFormat="1" applyFont="1" applyFill="1" applyBorder="1" applyAlignment="1" applyProtection="1">
      <alignment horizontal="left" vertical="center" wrapText="1"/>
    </xf>
    <xf numFmtId="0" fontId="5" fillId="8" borderId="10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82" fillId="12" borderId="10" xfId="0" applyFont="1" applyFill="1" applyBorder="1" applyAlignment="1">
      <alignment horizontal="center" vertical="center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26</xdr:row>
      <xdr:rowOff>0</xdr:rowOff>
    </xdr:from>
    <xdr:to>
      <xdr:col>20</xdr:col>
      <xdr:colOff>228600</xdr:colOff>
      <xdr:row>26</xdr:row>
      <xdr:rowOff>190500</xdr:rowOff>
    </xdr:to>
    <xdr:grpSp>
      <xdr:nvGrpSpPr>
        <xdr:cNvPr id="11265" name="shCalendar" hidden="1"/>
        <xdr:cNvGrpSpPr>
          <a:grpSpLocks/>
        </xdr:cNvGrpSpPr>
      </xdr:nvGrpSpPr>
      <xdr:grpSpPr bwMode="auto">
        <a:xfrm>
          <a:off x="7981950" y="4791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2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12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12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228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229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3313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33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3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331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331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433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433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15361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3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3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536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536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63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63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26</xdr:row>
      <xdr:rowOff>0</xdr:rowOff>
    </xdr:from>
    <xdr:to>
      <xdr:col>21</xdr:col>
      <xdr:colOff>228600</xdr:colOff>
      <xdr:row>26</xdr:row>
      <xdr:rowOff>190500</xdr:rowOff>
    </xdr:to>
    <xdr:grpSp>
      <xdr:nvGrpSpPr>
        <xdr:cNvPr id="17409" name="shCalendar" hidden="1"/>
        <xdr:cNvGrpSpPr>
          <a:grpSpLocks/>
        </xdr:cNvGrpSpPr>
      </xdr:nvGrpSpPr>
      <xdr:grpSpPr bwMode="auto">
        <a:xfrm>
          <a:off x="7981950" y="4791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4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4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7410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7411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17412" name="shCalendar" hidden="1"/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4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4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7413" name="shCalendar" hidden="1"/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4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4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84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84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19457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4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4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94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194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4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4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3073" name="shCalendar" hidden="1"/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307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1971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3075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1619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3076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2743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3077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0450" y="450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3078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21505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5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5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50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50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22529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5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5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23553" name="shCalendar"/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554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555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409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409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409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4100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4101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5121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512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512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512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512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512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614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614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6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7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819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819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921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921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40</xdr:row>
      <xdr:rowOff>0</xdr:rowOff>
    </xdr:from>
    <xdr:to>
      <xdr:col>9</xdr:col>
      <xdr:colOff>228600</xdr:colOff>
      <xdr:row>40</xdr:row>
      <xdr:rowOff>190500</xdr:rowOff>
    </xdr:to>
    <xdr:grpSp>
      <xdr:nvGrpSpPr>
        <xdr:cNvPr id="9219" name="shCalendar" hidden="1"/>
        <xdr:cNvGrpSpPr>
          <a:grpSpLocks/>
        </xdr:cNvGrpSpPr>
      </xdr:nvGrpSpPr>
      <xdr:grpSpPr bwMode="auto">
        <a:xfrm>
          <a:off x="8010525" y="11753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2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2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024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024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0"/>
  </cols>
  <sheetData/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44"/>
  <sheetViews>
    <sheetView showGridLines="0" topLeftCell="F12" zoomScaleNormal="100" workbookViewId="0">
      <selection activeCell="K22" sqref="K22"/>
    </sheetView>
  </sheetViews>
  <sheetFormatPr defaultColWidth="10.5703125" defaultRowHeight="14.25"/>
  <cols>
    <col min="1" max="1" width="9.140625" style="69" hidden="1" customWidth="1"/>
    <col min="2" max="2" width="9.140625" style="219" hidden="1" customWidth="1"/>
    <col min="3" max="3" width="3.7109375" style="61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285"/>
    <col min="16" max="16384" width="10.5703125" style="34"/>
  </cols>
  <sheetData>
    <row r="1" spans="1:32" hidden="1">
      <c r="S1" s="447"/>
      <c r="AF1" s="500"/>
    </row>
    <row r="2" spans="1:32" hidden="1"/>
    <row r="3" spans="1:32" hidden="1"/>
    <row r="4" spans="1:32" ht="3" customHeight="1">
      <c r="C4" s="60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60"/>
      <c r="D5" s="662" t="s">
        <v>137</v>
      </c>
      <c r="E5" s="662"/>
      <c r="F5" s="662"/>
      <c r="G5" s="662"/>
      <c r="H5" s="662"/>
      <c r="I5" s="662"/>
      <c r="J5" s="662"/>
      <c r="K5" s="662"/>
      <c r="L5" s="426"/>
    </row>
    <row r="6" spans="1:32" ht="3" customHeight="1">
      <c r="C6" s="60"/>
      <c r="D6" s="35"/>
      <c r="E6" s="58"/>
      <c r="F6" s="58"/>
      <c r="G6" s="58"/>
      <c r="H6" s="58"/>
      <c r="I6" s="58"/>
      <c r="J6" s="58"/>
      <c r="K6" s="57"/>
      <c r="L6" s="379"/>
    </row>
    <row r="7" spans="1:32" ht="18.75">
      <c r="C7" s="60"/>
      <c r="D7" s="35"/>
      <c r="E7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F7" s="677" t="str">
        <f ca="1">IF(datePr_ch="",IF(datePr="","",datePr),datePr_ch)</f>
        <v>24.04.2019</v>
      </c>
      <c r="G7" s="677"/>
      <c r="H7" s="677"/>
      <c r="I7" s="677"/>
      <c r="J7" s="677"/>
      <c r="K7" s="677"/>
      <c r="L7" s="591"/>
      <c r="M7" s="256"/>
    </row>
    <row r="8" spans="1:32" ht="18.75">
      <c r="C8" s="60"/>
      <c r="D8" s="35"/>
      <c r="E8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677" t="str">
        <f ca="1">IF(numberPr_ch="",IF(numberPr="","",numberPr),numberPr_ch)</f>
        <v>160-161</v>
      </c>
      <c r="G8" s="677"/>
      <c r="H8" s="677"/>
      <c r="I8" s="677"/>
      <c r="J8" s="677"/>
      <c r="K8" s="677"/>
      <c r="L8" s="591"/>
      <c r="M8" s="256"/>
    </row>
    <row r="9" spans="1:32">
      <c r="C9" s="60"/>
      <c r="D9" s="35"/>
      <c r="E9" s="58"/>
      <c r="F9" s="58"/>
      <c r="G9" s="58"/>
      <c r="H9" s="58"/>
      <c r="I9" s="58"/>
      <c r="J9" s="58"/>
      <c r="K9" s="57"/>
      <c r="L9" s="379"/>
    </row>
    <row r="10" spans="1:32" ht="21" customHeight="1">
      <c r="C10" s="60"/>
      <c r="D10" s="660" t="s">
        <v>1339</v>
      </c>
      <c r="E10" s="660"/>
      <c r="F10" s="660"/>
      <c r="G10" s="660"/>
      <c r="H10" s="660"/>
      <c r="I10" s="660"/>
      <c r="J10" s="660"/>
      <c r="K10" s="660"/>
      <c r="L10" s="661" t="s">
        <v>1340</v>
      </c>
    </row>
    <row r="11" spans="1:32" ht="21" customHeight="1">
      <c r="C11" s="60"/>
      <c r="D11" s="688" t="s">
        <v>952</v>
      </c>
      <c r="E11" s="690" t="s">
        <v>1145</v>
      </c>
      <c r="F11" s="690" t="s">
        <v>881</v>
      </c>
      <c r="G11" s="685" t="s">
        <v>138</v>
      </c>
      <c r="H11" s="686"/>
      <c r="I11" s="687"/>
      <c r="J11" s="690" t="s">
        <v>1334</v>
      </c>
      <c r="K11" s="690" t="s">
        <v>1341</v>
      </c>
      <c r="L11" s="661"/>
    </row>
    <row r="12" spans="1:32" ht="21" customHeight="1">
      <c r="C12" s="60"/>
      <c r="D12" s="689"/>
      <c r="E12" s="691"/>
      <c r="F12" s="691"/>
      <c r="G12" s="681" t="s">
        <v>139</v>
      </c>
      <c r="H12" s="682"/>
      <c r="I12" s="88" t="s">
        <v>140</v>
      </c>
      <c r="J12" s="691"/>
      <c r="K12" s="691"/>
      <c r="L12" s="661"/>
    </row>
    <row r="13" spans="1:32" ht="12" customHeight="1">
      <c r="C13" s="60"/>
      <c r="D13" s="41" t="s">
        <v>953</v>
      </c>
      <c r="E13" s="41" t="s">
        <v>910</v>
      </c>
      <c r="F13" s="41" t="s">
        <v>911</v>
      </c>
      <c r="G13" s="683" t="s">
        <v>912</v>
      </c>
      <c r="H13" s="683"/>
      <c r="I13" s="41" t="s">
        <v>928</v>
      </c>
      <c r="J13" s="41" t="s">
        <v>929</v>
      </c>
      <c r="K13" s="41" t="s">
        <v>1042</v>
      </c>
      <c r="L13" s="41" t="s">
        <v>1043</v>
      </c>
    </row>
    <row r="14" spans="1:32" ht="14.25" customHeight="1">
      <c r="A14" s="378"/>
      <c r="C14" s="60"/>
      <c r="D14" s="559">
        <v>1</v>
      </c>
      <c r="E14" s="674" t="s">
        <v>141</v>
      </c>
      <c r="F14" s="684"/>
      <c r="G14" s="684"/>
      <c r="H14" s="684"/>
      <c r="I14" s="684"/>
      <c r="J14" s="684"/>
      <c r="K14" s="684"/>
      <c r="L14" s="157"/>
      <c r="M14" s="560"/>
    </row>
    <row r="15" spans="1:32" ht="56.25">
      <c r="A15" s="378"/>
      <c r="C15" s="60"/>
      <c r="D15" s="559" t="s">
        <v>1143</v>
      </c>
      <c r="E15" s="385" t="s">
        <v>1343</v>
      </c>
      <c r="F15" s="385" t="s">
        <v>1343</v>
      </c>
      <c r="G15" s="675" t="s">
        <v>1343</v>
      </c>
      <c r="H15" s="676"/>
      <c r="I15" s="385" t="s">
        <v>1343</v>
      </c>
      <c r="J15" s="502">
        <v>0</v>
      </c>
      <c r="K15" s="600" t="s">
        <v>2057</v>
      </c>
      <c r="L15" s="254" t="s">
        <v>142</v>
      </c>
      <c r="M15" s="560"/>
    </row>
    <row r="16" spans="1:32" ht="18.75">
      <c r="A16" s="378"/>
      <c r="B16" s="219">
        <v>3</v>
      </c>
      <c r="C16" s="60"/>
      <c r="D16" s="561">
        <v>2</v>
      </c>
      <c r="E16" s="678" t="s">
        <v>143</v>
      </c>
      <c r="F16" s="679"/>
      <c r="G16" s="679"/>
      <c r="H16" s="680"/>
      <c r="I16" s="680"/>
      <c r="J16" s="680" t="s">
        <v>1343</v>
      </c>
      <c r="K16" s="680"/>
      <c r="L16" s="557"/>
      <c r="M16" s="560"/>
    </row>
    <row r="17" spans="1:13" ht="38.1" customHeight="1">
      <c r="A17" s="378"/>
      <c r="C17" s="670"/>
      <c r="D17" s="667" t="s">
        <v>144</v>
      </c>
      <c r="E17" s="671" t="str">
        <f ca="1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666" t="str">
        <f ca="1">IF('Перечень тарифов'!J21="","наименование отсутствует","" &amp; 'Перечень тарифов'!J21 &amp; "")</f>
        <v>Тариф на холодную воду питьевую</v>
      </c>
      <c r="G17" s="385"/>
      <c r="H17" s="590" t="s">
        <v>2037</v>
      </c>
      <c r="I17" s="518" t="s">
        <v>2038</v>
      </c>
      <c r="J17" s="502" t="s">
        <v>1098</v>
      </c>
      <c r="K17" s="385" t="s">
        <v>1343</v>
      </c>
      <c r="L17" s="663" t="s">
        <v>145</v>
      </c>
      <c r="M17" s="560"/>
    </row>
    <row r="18" spans="1:13" ht="38.1" customHeight="1">
      <c r="A18" s="378"/>
      <c r="C18" s="670"/>
      <c r="D18" s="667"/>
      <c r="E18" s="671"/>
      <c r="F18" s="666"/>
      <c r="G18" s="562"/>
      <c r="H18" s="558" t="s">
        <v>1124</v>
      </c>
      <c r="I18" s="389"/>
      <c r="J18" s="389"/>
      <c r="K18" s="387"/>
      <c r="L18" s="664"/>
      <c r="M18" s="560"/>
    </row>
    <row r="19" spans="1:13" ht="18.95" customHeight="1">
      <c r="A19" s="378"/>
      <c r="C19" s="60"/>
      <c r="D19" s="667" t="s">
        <v>2049</v>
      </c>
      <c r="E19" s="668" t="str">
        <f ca="1">IF('Перечень тарифов'!E25="","наименование отсутствует","" &amp; 'Перечень тарифов'!E25 &amp; "")</f>
        <v>Тариф на техническую воду</v>
      </c>
      <c r="F19" s="666" t="str">
        <f ca="1">IF('Перечень тарифов'!J25="","наименование отсутствует","" &amp; 'Перечень тарифов'!J25 &amp; "")</f>
        <v>Тариф на техническую воду</v>
      </c>
      <c r="G19" s="385"/>
      <c r="H19" s="518" t="s">
        <v>2037</v>
      </c>
      <c r="I19" s="518" t="s">
        <v>2038</v>
      </c>
      <c r="J19" s="502" t="s">
        <v>1098</v>
      </c>
      <c r="K19" s="385" t="s">
        <v>1343</v>
      </c>
      <c r="L19" s="664"/>
      <c r="M19" s="560"/>
    </row>
    <row r="20" spans="1:13" ht="18.75" customHeight="1">
      <c r="A20" s="378"/>
      <c r="C20" s="60"/>
      <c r="D20" s="667"/>
      <c r="E20" s="669"/>
      <c r="F20" s="666"/>
      <c r="G20" s="89"/>
      <c r="H20" s="558" t="s">
        <v>1124</v>
      </c>
      <c r="I20" s="389"/>
      <c r="J20" s="389"/>
      <c r="K20" s="387"/>
      <c r="L20" s="665"/>
      <c r="M20" s="560"/>
    </row>
    <row r="21" spans="1:13" ht="18.75">
      <c r="A21" s="378"/>
      <c r="B21" s="219">
        <v>3</v>
      </c>
      <c r="C21" s="60"/>
      <c r="D21" s="220" t="s">
        <v>911</v>
      </c>
      <c r="E21" s="674" t="s">
        <v>146</v>
      </c>
      <c r="F21" s="674"/>
      <c r="G21" s="674"/>
      <c r="H21" s="674"/>
      <c r="I21" s="674"/>
      <c r="J21" s="674"/>
      <c r="K21" s="674"/>
      <c r="L21" s="501"/>
      <c r="M21" s="560"/>
    </row>
    <row r="22" spans="1:13" ht="33.75">
      <c r="A22" s="378"/>
      <c r="C22" s="60"/>
      <c r="D22" s="559" t="s">
        <v>1335</v>
      </c>
      <c r="E22" s="385" t="s">
        <v>1343</v>
      </c>
      <c r="F22" s="385" t="s">
        <v>1343</v>
      </c>
      <c r="G22" s="675" t="s">
        <v>1343</v>
      </c>
      <c r="H22" s="676"/>
      <c r="I22" s="385" t="s">
        <v>1343</v>
      </c>
      <c r="J22" s="385" t="s">
        <v>1343</v>
      </c>
      <c r="K22" s="600" t="s">
        <v>2057</v>
      </c>
      <c r="L22" s="254" t="s">
        <v>147</v>
      </c>
      <c r="M22" s="560"/>
    </row>
    <row r="23" spans="1:13" ht="18.75">
      <c r="A23" s="378"/>
      <c r="B23" s="219">
        <v>3</v>
      </c>
      <c r="C23" s="60"/>
      <c r="D23" s="220" t="s">
        <v>912</v>
      </c>
      <c r="E23" s="674" t="s">
        <v>148</v>
      </c>
      <c r="F23" s="674"/>
      <c r="G23" s="674"/>
      <c r="H23" s="674"/>
      <c r="I23" s="674"/>
      <c r="J23" s="674"/>
      <c r="K23" s="674"/>
      <c r="L23" s="501"/>
      <c r="M23" s="560"/>
    </row>
    <row r="24" spans="1:13" ht="27" customHeight="1">
      <c r="A24" s="378"/>
      <c r="C24" s="670"/>
      <c r="D24" s="667" t="s">
        <v>1336</v>
      </c>
      <c r="E24" s="671" t="str">
        <f ca="1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4" s="666" t="str">
        <f ca="1">IF('Перечень тарифов'!J21="","наименование отсутствует","" &amp; 'Перечень тарифов'!J21 &amp; "")</f>
        <v>Тариф на холодную воду питьевую</v>
      </c>
      <c r="G24" s="385"/>
      <c r="H24" s="518" t="s">
        <v>2037</v>
      </c>
      <c r="I24" s="518" t="s">
        <v>2038</v>
      </c>
      <c r="J24" s="593">
        <v>3086.52</v>
      </c>
      <c r="K24" s="385" t="s">
        <v>1343</v>
      </c>
      <c r="L24" s="663" t="s">
        <v>149</v>
      </c>
      <c r="M24" s="560"/>
    </row>
    <row r="25" spans="1:13" ht="27" customHeight="1">
      <c r="A25" s="378"/>
      <c r="C25" s="670"/>
      <c r="D25" s="667"/>
      <c r="E25" s="671"/>
      <c r="F25" s="666"/>
      <c r="G25" s="562"/>
      <c r="H25" s="558" t="s">
        <v>1124</v>
      </c>
      <c r="I25" s="386"/>
      <c r="J25" s="386"/>
      <c r="K25" s="387"/>
      <c r="L25" s="664"/>
      <c r="M25" s="560"/>
    </row>
    <row r="26" spans="1:13" ht="18.95" customHeight="1">
      <c r="A26" s="378"/>
      <c r="C26" s="60"/>
      <c r="D26" s="667" t="s">
        <v>2050</v>
      </c>
      <c r="E26" s="668" t="str">
        <f ca="1">IF('Перечень тарифов'!E25="","наименование отсутствует","" &amp; 'Перечень тарифов'!E25 &amp; "")</f>
        <v>Тариф на техническую воду</v>
      </c>
      <c r="F26" s="666" t="str">
        <f ca="1">IF('Перечень тарифов'!J25="","наименование отсутствует","" &amp; 'Перечень тарифов'!J25 &amp; "")</f>
        <v>Тариф на техническую воду</v>
      </c>
      <c r="G26" s="385"/>
      <c r="H26" s="518" t="s">
        <v>2037</v>
      </c>
      <c r="I26" s="518" t="s">
        <v>2038</v>
      </c>
      <c r="J26" s="593">
        <v>1720.68</v>
      </c>
      <c r="K26" s="385" t="s">
        <v>1343</v>
      </c>
      <c r="L26" s="664"/>
      <c r="M26" s="560"/>
    </row>
    <row r="27" spans="1:13" ht="18.75" customHeight="1">
      <c r="A27" s="378"/>
      <c r="C27" s="60"/>
      <c r="D27" s="667"/>
      <c r="E27" s="669"/>
      <c r="F27" s="666"/>
      <c r="G27" s="89"/>
      <c r="H27" s="558" t="s">
        <v>1124</v>
      </c>
      <c r="I27" s="389"/>
      <c r="J27" s="389"/>
      <c r="K27" s="387"/>
      <c r="L27" s="665"/>
      <c r="M27" s="560"/>
    </row>
    <row r="28" spans="1:13" ht="18.75">
      <c r="A28" s="378"/>
      <c r="C28" s="60"/>
      <c r="D28" s="220" t="s">
        <v>928</v>
      </c>
      <c r="E28" s="674" t="s">
        <v>150</v>
      </c>
      <c r="F28" s="674"/>
      <c r="G28" s="674"/>
      <c r="H28" s="674"/>
      <c r="I28" s="674"/>
      <c r="J28" s="674"/>
      <c r="K28" s="674"/>
      <c r="L28" s="501"/>
      <c r="M28" s="560"/>
    </row>
    <row r="29" spans="1:13" ht="32.1" customHeight="1">
      <c r="A29" s="378"/>
      <c r="C29" s="670"/>
      <c r="D29" s="672" t="s">
        <v>1337</v>
      </c>
      <c r="E29" s="671" t="str">
        <f ca="1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9" s="666" t="str">
        <f ca="1">IF('Перечень тарифов'!J21="","наименование отсутствует","" &amp; 'Перечень тарифов'!J21 &amp; "")</f>
        <v>Тариф на холодную воду питьевую</v>
      </c>
      <c r="G29" s="385"/>
      <c r="H29" s="590" t="s">
        <v>2037</v>
      </c>
      <c r="I29" s="518" t="s">
        <v>2038</v>
      </c>
      <c r="J29" s="593">
        <v>63.716999999999999</v>
      </c>
      <c r="K29" s="385" t="s">
        <v>1343</v>
      </c>
      <c r="L29" s="663" t="s">
        <v>151</v>
      </c>
      <c r="M29" s="560"/>
    </row>
    <row r="30" spans="1:13" ht="32.1" customHeight="1">
      <c r="A30" s="378"/>
      <c r="C30" s="670"/>
      <c r="D30" s="673"/>
      <c r="E30" s="671"/>
      <c r="F30" s="666"/>
      <c r="G30" s="562"/>
      <c r="H30" s="558" t="s">
        <v>1124</v>
      </c>
      <c r="I30" s="386"/>
      <c r="J30" s="386"/>
      <c r="K30" s="387"/>
      <c r="L30" s="664"/>
      <c r="M30" s="560"/>
    </row>
    <row r="31" spans="1:13" ht="18.95" customHeight="1">
      <c r="A31" s="378"/>
      <c r="C31" s="60"/>
      <c r="D31" s="667" t="s">
        <v>2051</v>
      </c>
      <c r="E31" s="668" t="str">
        <f ca="1">IF('Перечень тарифов'!E25="","наименование отсутствует","" &amp; 'Перечень тарифов'!E25 &amp; "")</f>
        <v>Тариф на техническую воду</v>
      </c>
      <c r="F31" s="666" t="str">
        <f ca="1">IF('Перечень тарифов'!J25="","наименование отсутствует","" &amp; 'Перечень тарифов'!J25 &amp; "")</f>
        <v>Тариф на техническую воду</v>
      </c>
      <c r="G31" s="385"/>
      <c r="H31" s="518" t="s">
        <v>2037</v>
      </c>
      <c r="I31" s="518" t="s">
        <v>2038</v>
      </c>
      <c r="J31" s="593">
        <v>31.67</v>
      </c>
      <c r="K31" s="385" t="s">
        <v>1343</v>
      </c>
      <c r="L31" s="664"/>
      <c r="M31" s="560"/>
    </row>
    <row r="32" spans="1:13" ht="18.75" customHeight="1">
      <c r="A32" s="378"/>
      <c r="C32" s="60"/>
      <c r="D32" s="667"/>
      <c r="E32" s="669"/>
      <c r="F32" s="666"/>
      <c r="G32" s="89"/>
      <c r="H32" s="558" t="s">
        <v>1124</v>
      </c>
      <c r="I32" s="389"/>
      <c r="J32" s="389"/>
      <c r="K32" s="387"/>
      <c r="L32" s="665"/>
      <c r="M32" s="560"/>
    </row>
    <row r="33" spans="1:15" ht="26.1" customHeight="1">
      <c r="A33" s="378"/>
      <c r="C33" s="60"/>
      <c r="D33" s="220" t="s">
        <v>929</v>
      </c>
      <c r="E33" s="674" t="s">
        <v>152</v>
      </c>
      <c r="F33" s="674"/>
      <c r="G33" s="674"/>
      <c r="H33" s="674"/>
      <c r="I33" s="674"/>
      <c r="J33" s="674"/>
      <c r="K33" s="674"/>
      <c r="L33" s="501"/>
      <c r="M33" s="560"/>
    </row>
    <row r="34" spans="1:15" ht="48.95" customHeight="1">
      <c r="A34" s="378"/>
      <c r="C34" s="670"/>
      <c r="D34" s="672" t="s">
        <v>1338</v>
      </c>
      <c r="E34" s="671" t="str">
        <f ca="1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4" s="666" t="str">
        <f ca="1">IF('Перечень тарифов'!J21="","наименование отсутствует","" &amp; 'Перечень тарифов'!J21 &amp; "")</f>
        <v>Тариф на холодную воду питьевую</v>
      </c>
      <c r="G34" s="385"/>
      <c r="H34" s="590" t="s">
        <v>2037</v>
      </c>
      <c r="I34" s="518" t="s">
        <v>2038</v>
      </c>
      <c r="J34" s="593">
        <v>0</v>
      </c>
      <c r="K34" s="385" t="s">
        <v>1343</v>
      </c>
      <c r="L34" s="663" t="s">
        <v>153</v>
      </c>
      <c r="M34" s="560"/>
      <c r="O34" s="285" t="s">
        <v>112</v>
      </c>
    </row>
    <row r="35" spans="1:15" ht="48.95" customHeight="1">
      <c r="A35" s="378"/>
      <c r="C35" s="670"/>
      <c r="D35" s="673"/>
      <c r="E35" s="671"/>
      <c r="F35" s="666"/>
      <c r="G35" s="562"/>
      <c r="H35" s="558" t="s">
        <v>1124</v>
      </c>
      <c r="I35" s="386"/>
      <c r="J35" s="386"/>
      <c r="K35" s="387"/>
      <c r="L35" s="664"/>
      <c r="M35" s="560"/>
    </row>
    <row r="36" spans="1:15" ht="18.95" customHeight="1">
      <c r="A36" s="378"/>
      <c r="C36" s="60"/>
      <c r="D36" s="667" t="s">
        <v>2052</v>
      </c>
      <c r="E36" s="668" t="str">
        <f ca="1">IF('Перечень тарифов'!E25="","наименование отсутствует","" &amp; 'Перечень тарифов'!E25 &amp; "")</f>
        <v>Тариф на техническую воду</v>
      </c>
      <c r="F36" s="666" t="str">
        <f ca="1">IF('Перечень тарифов'!J25="","наименование отсутствует","" &amp; 'Перечень тарифов'!J25 &amp; "")</f>
        <v>Тариф на техническую воду</v>
      </c>
      <c r="G36" s="385"/>
      <c r="H36" s="518" t="s">
        <v>2037</v>
      </c>
      <c r="I36" s="518" t="s">
        <v>2038</v>
      </c>
      <c r="J36" s="593">
        <v>0</v>
      </c>
      <c r="K36" s="385" t="s">
        <v>1343</v>
      </c>
      <c r="L36" s="664"/>
      <c r="M36" s="560"/>
    </row>
    <row r="37" spans="1:15" ht="18.75" customHeight="1">
      <c r="A37" s="378"/>
      <c r="C37" s="60"/>
      <c r="D37" s="667"/>
      <c r="E37" s="669"/>
      <c r="F37" s="666"/>
      <c r="G37" s="89"/>
      <c r="H37" s="558" t="s">
        <v>1124</v>
      </c>
      <c r="I37" s="389"/>
      <c r="J37" s="389"/>
      <c r="K37" s="387"/>
      <c r="L37" s="665"/>
      <c r="M37" s="560"/>
    </row>
    <row r="38" spans="1:15" ht="25.5" customHeight="1">
      <c r="A38" s="378"/>
      <c r="B38" s="219">
        <v>3</v>
      </c>
      <c r="C38" s="60"/>
      <c r="D38" s="220" t="s">
        <v>1042</v>
      </c>
      <c r="E38" s="674" t="s">
        <v>2064</v>
      </c>
      <c r="F38" s="674"/>
      <c r="G38" s="674"/>
      <c r="H38" s="674"/>
      <c r="I38" s="674"/>
      <c r="J38" s="674"/>
      <c r="K38" s="674"/>
      <c r="L38" s="501"/>
      <c r="M38" s="560"/>
    </row>
    <row r="39" spans="1:15" ht="48.95" customHeight="1">
      <c r="A39" s="378"/>
      <c r="C39" s="670"/>
      <c r="D39" s="672" t="s">
        <v>2065</v>
      </c>
      <c r="E39" s="671" t="str">
        <f ca="1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9" s="666" t="str">
        <f ca="1">IF('Перечень тарифов'!J21="","наименование отсутствует","" &amp; 'Перечень тарифов'!J21 &amp; "")</f>
        <v>Тариф на холодную воду питьевую</v>
      </c>
      <c r="G39" s="385"/>
      <c r="H39" s="590" t="s">
        <v>2037</v>
      </c>
      <c r="I39" s="518" t="s">
        <v>2038</v>
      </c>
      <c r="J39" s="593">
        <v>0</v>
      </c>
      <c r="K39" s="385" t="s">
        <v>1343</v>
      </c>
      <c r="L39" s="663" t="s">
        <v>2066</v>
      </c>
      <c r="M39" s="560"/>
    </row>
    <row r="40" spans="1:15" ht="48.95" customHeight="1">
      <c r="A40" s="378"/>
      <c r="C40" s="670"/>
      <c r="D40" s="673"/>
      <c r="E40" s="671"/>
      <c r="F40" s="666"/>
      <c r="G40" s="562"/>
      <c r="H40" s="558" t="s">
        <v>1124</v>
      </c>
      <c r="I40" s="386"/>
      <c r="J40" s="386"/>
      <c r="K40" s="387"/>
      <c r="L40" s="664"/>
      <c r="M40" s="560"/>
    </row>
    <row r="41" spans="1:15" ht="18.95" customHeight="1">
      <c r="A41" s="378"/>
      <c r="C41" s="60"/>
      <c r="D41" s="667" t="s">
        <v>2053</v>
      </c>
      <c r="E41" s="668" t="str">
        <f ca="1">IF('Перечень тарифов'!E25="","наименование отсутствует","" &amp; 'Перечень тарифов'!E25 &amp; "")</f>
        <v>Тариф на техническую воду</v>
      </c>
      <c r="F41" s="666" t="str">
        <f ca="1">IF('Перечень тарифов'!J25="","наименование отсутствует","" &amp; 'Перечень тарифов'!J25 &amp; "")</f>
        <v>Тариф на техническую воду</v>
      </c>
      <c r="G41" s="385"/>
      <c r="H41" s="518" t="s">
        <v>2037</v>
      </c>
      <c r="I41" s="518" t="s">
        <v>2038</v>
      </c>
      <c r="J41" s="593">
        <v>0</v>
      </c>
      <c r="K41" s="385" t="s">
        <v>1343</v>
      </c>
      <c r="L41" s="664"/>
      <c r="M41" s="560"/>
    </row>
    <row r="42" spans="1:15" ht="18.75" customHeight="1">
      <c r="A42" s="378"/>
      <c r="C42" s="60"/>
      <c r="D42" s="667"/>
      <c r="E42" s="669"/>
      <c r="F42" s="666"/>
      <c r="G42" s="89"/>
      <c r="H42" s="558" t="s">
        <v>1124</v>
      </c>
      <c r="I42" s="389"/>
      <c r="J42" s="389"/>
      <c r="K42" s="387"/>
      <c r="L42" s="665"/>
      <c r="M42" s="560"/>
    </row>
    <row r="43" spans="1:15" s="200" customFormat="1" ht="3" customHeight="1">
      <c r="A43" s="378"/>
      <c r="D43" s="571"/>
      <c r="E43" s="571"/>
      <c r="F43" s="571"/>
      <c r="G43" s="571"/>
      <c r="H43" s="571"/>
      <c r="I43" s="571"/>
      <c r="J43" s="571"/>
      <c r="K43" s="571"/>
      <c r="L43" s="571"/>
      <c r="N43" s="380"/>
      <c r="O43" s="380"/>
    </row>
    <row r="44" spans="1:15" ht="24.75" customHeight="1">
      <c r="D44" s="388">
        <v>1</v>
      </c>
      <c r="E44" s="655" t="s">
        <v>2100</v>
      </c>
      <c r="F44" s="655"/>
      <c r="G44" s="655"/>
      <c r="H44" s="655"/>
      <c r="I44" s="655"/>
      <c r="J44" s="655"/>
      <c r="K44" s="655"/>
      <c r="L44" s="655"/>
    </row>
  </sheetData>
  <sheetProtection password="FA9C" sheet="1" objects="1" scenarios="1" formatColumns="0" formatRows="0"/>
  <mergeCells count="63">
    <mergeCell ref="F17:F18"/>
    <mergeCell ref="G15:H15"/>
    <mergeCell ref="F19:F20"/>
    <mergeCell ref="L10:L12"/>
    <mergeCell ref="E14:K14"/>
    <mergeCell ref="G11:I11"/>
    <mergeCell ref="L17:L20"/>
    <mergeCell ref="D11:D12"/>
    <mergeCell ref="E11:E12"/>
    <mergeCell ref="F11:F12"/>
    <mergeCell ref="J11:J12"/>
    <mergeCell ref="K11:K12"/>
    <mergeCell ref="D17:D18"/>
    <mergeCell ref="D5:K5"/>
    <mergeCell ref="D10:K10"/>
    <mergeCell ref="F7:K7"/>
    <mergeCell ref="F8:K8"/>
    <mergeCell ref="E16:K16"/>
    <mergeCell ref="G12:H12"/>
    <mergeCell ref="G13:H13"/>
    <mergeCell ref="E34:E35"/>
    <mergeCell ref="E36:E37"/>
    <mergeCell ref="L24:L27"/>
    <mergeCell ref="L29:L32"/>
    <mergeCell ref="L34:L37"/>
    <mergeCell ref="L39:L42"/>
    <mergeCell ref="F31:F32"/>
    <mergeCell ref="E24:E25"/>
    <mergeCell ref="F24:F25"/>
    <mergeCell ref="E44:L44"/>
    <mergeCell ref="E38:K38"/>
    <mergeCell ref="E28:K28"/>
    <mergeCell ref="E33:K33"/>
    <mergeCell ref="E29:E30"/>
    <mergeCell ref="F29:F30"/>
    <mergeCell ref="F34:F35"/>
    <mergeCell ref="E19:E20"/>
    <mergeCell ref="D26:D27"/>
    <mergeCell ref="E26:E27"/>
    <mergeCell ref="D31:D32"/>
    <mergeCell ref="E31:E32"/>
    <mergeCell ref="D24:D25"/>
    <mergeCell ref="E23:K23"/>
    <mergeCell ref="E21:K21"/>
    <mergeCell ref="G22:H22"/>
    <mergeCell ref="F26:F27"/>
    <mergeCell ref="C39:C40"/>
    <mergeCell ref="E17:E18"/>
    <mergeCell ref="C17:C18"/>
    <mergeCell ref="C24:C25"/>
    <mergeCell ref="C29:C30"/>
    <mergeCell ref="C34:C35"/>
    <mergeCell ref="D39:D40"/>
    <mergeCell ref="D29:D30"/>
    <mergeCell ref="D34:D35"/>
    <mergeCell ref="D19:D20"/>
    <mergeCell ref="F36:F37"/>
    <mergeCell ref="D41:D42"/>
    <mergeCell ref="E41:E42"/>
    <mergeCell ref="F41:F42"/>
    <mergeCell ref="D36:D37"/>
    <mergeCell ref="F39:F40"/>
    <mergeCell ref="E39:E40"/>
  </mergeCells>
  <phoneticPr fontId="8" type="noConversion"/>
  <dataValidations count="6">
    <dataValidation type="textLength" operator="lessThanOrEqual" allowBlank="1" showInputMessage="1" showErrorMessage="1" errorTitle="Ошибка" error="Допускается ввод не более 900 символов!" sqref="L39 L16:L17 L29 L34 L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9:I29 H34:I34 H39:I39 H24:I24 H19:I19 H26:I26 H31:I31 H36:I36 H41:I41"/>
    <dataValidation type="list" allowBlank="1" showInputMessage="1" showErrorMessage="1" errorTitle="Ошибка" error="Выберите значение из списка" prompt="Выберите значение из списка" sqref="J17 J19">
      <formula1>kind_of_control_method</formula1>
    </dataValidation>
    <dataValidation type="decimal" allowBlank="1" showErrorMessage="1" errorTitle="Ошибка" error="Допускается ввод только действительных чисел!" sqref="J39 J29 J34 J24 J26 J31 J36 J4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463ea6a7-9de8-4642-a7eb-f791d4b0824e"/>
    <hyperlink ref="K22" location="'Форма 2.14.1'!$K$22" tooltip="Кликните по гиперссылке, чтобы перейти по гиперссылке или отредактировать её" display="https://portal.eias.ru/Portal/DownloadPage.aspx?type=12&amp;guid=463ea6a7-9de8-4642-a7eb-f791d4b0824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953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 t="str">
        <f ca="1">IF('Перечень тарифов'!R25="","наименование отсутствует","" &amp; 'Перечень тарифов'!R25 &amp; "")</f>
        <v>наименование отсутствует</v>
      </c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 t="str">
        <f ca="1">IF('Перечень тарифов'!F25="","наименование отсутствует","" &amp; 'Перечень тарифов'!F25 &amp; "")</f>
        <v>Холодное водоснабжение. Техническая вода</v>
      </c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 t="str">
        <f ca="1">IF(Территории!H13="","","" &amp; Территории!H13 &amp; "")</f>
        <v>Камышинский муниципальный район</v>
      </c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56.25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 t="str">
        <f ca="1">IF(Территории!R14="","","" &amp; Территории!R14 &amp; "")</f>
        <v>Мичуринское (18618422)</v>
      </c>
      <c r="I13" s="554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418" customFormat="1" ht="3" customHeight="1">
      <c r="A14" s="420"/>
      <c r="B14" s="420"/>
      <c r="C14" s="420"/>
      <c r="D14" s="420"/>
      <c r="F14" s="434"/>
      <c r="G14" s="435"/>
      <c r="H14" s="436"/>
      <c r="I14" s="437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</row>
    <row r="15" spans="1:20" s="418" customFormat="1" ht="15" customHeight="1">
      <c r="A15" s="420"/>
      <c r="B15" s="420"/>
      <c r="C15" s="420"/>
      <c r="D15" s="420"/>
      <c r="F15" s="417"/>
      <c r="G15" s="655" t="s">
        <v>127</v>
      </c>
      <c r="H15" s="655"/>
      <c r="I15" s="311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3"/>
  <sheetViews>
    <sheetView showGridLines="0" topLeftCell="I12" zoomScaleNormal="100" workbookViewId="0">
      <selection activeCell="S34" sqref="S34"/>
    </sheetView>
  </sheetViews>
  <sheetFormatPr defaultColWidth="10.5703125" defaultRowHeight="14.25"/>
  <cols>
    <col min="1" max="6" width="10.5703125" style="34" hidden="1" customWidth="1"/>
    <col min="7" max="8" width="9.140625" style="69" hidden="1" customWidth="1"/>
    <col min="9" max="9" width="3.7109375" style="69" customWidth="1"/>
    <col min="10" max="11" width="3.7109375" style="61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66"/>
    <col min="26" max="26" width="11.140625" style="266" customWidth="1"/>
    <col min="27" max="34" width="10.5703125" style="26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60"/>
      <c r="K4" s="60"/>
      <c r="L4" s="35"/>
      <c r="M4" s="35"/>
      <c r="N4" s="35"/>
      <c r="O4" s="74"/>
      <c r="P4" s="74"/>
      <c r="Q4" s="74"/>
      <c r="R4" s="74"/>
      <c r="S4" s="74"/>
      <c r="T4" s="74"/>
      <c r="U4" s="74"/>
    </row>
    <row r="5" spans="7:34" ht="24.95" customHeight="1">
      <c r="J5" s="60"/>
      <c r="K5" s="60"/>
      <c r="L5" s="656" t="s">
        <v>2069</v>
      </c>
      <c r="M5" s="657"/>
      <c r="N5" s="657"/>
      <c r="O5" s="657"/>
      <c r="P5" s="657"/>
      <c r="Q5" s="657"/>
      <c r="R5" s="657"/>
      <c r="S5" s="657"/>
      <c r="T5" s="657"/>
      <c r="U5" s="658"/>
      <c r="V5" s="536"/>
    </row>
    <row r="6" spans="7:34" s="418" customFormat="1" ht="3" customHeight="1">
      <c r="G6" s="419"/>
      <c r="H6" s="419"/>
      <c r="L6" s="417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311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</row>
    <row r="7" spans="7:34" s="420" customFormat="1" ht="5.25" hidden="1">
      <c r="L7" s="564"/>
      <c r="M7" s="565"/>
      <c r="O7" s="712"/>
      <c r="P7" s="712"/>
      <c r="Q7" s="712"/>
      <c r="R7" s="712"/>
      <c r="S7" s="712"/>
      <c r="T7" s="712"/>
      <c r="U7" s="712"/>
      <c r="V7" s="712"/>
      <c r="W7" s="309"/>
    </row>
    <row r="8" spans="7:34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584"/>
      <c r="O8" s="677" t="str">
        <f ca="1">IF(datePr_ch="",IF(datePr="","",datePr),datePr_ch)</f>
        <v>24.04.2019</v>
      </c>
      <c r="P8" s="677"/>
      <c r="Q8" s="677"/>
      <c r="R8" s="677"/>
      <c r="S8" s="677"/>
      <c r="T8" s="677"/>
      <c r="U8" s="677"/>
      <c r="V8" s="677"/>
      <c r="W8" s="592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34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84"/>
      <c r="O9" s="677" t="str">
        <f ca="1">IF(numberPr_ch="",IF(numberPr="","",numberPr),numberPr_ch)</f>
        <v>160-161</v>
      </c>
      <c r="P9" s="677"/>
      <c r="Q9" s="677"/>
      <c r="R9" s="677"/>
      <c r="S9" s="677"/>
      <c r="T9" s="677"/>
      <c r="U9" s="677"/>
      <c r="V9" s="677"/>
      <c r="W9" s="592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34" s="420" customFormat="1" ht="5.25" hidden="1">
      <c r="L10" s="564"/>
      <c r="M10" s="565"/>
      <c r="O10" s="712"/>
      <c r="P10" s="712"/>
      <c r="Q10" s="712"/>
      <c r="R10" s="712"/>
      <c r="S10" s="712"/>
      <c r="T10" s="712"/>
      <c r="U10" s="712"/>
      <c r="V10" s="712"/>
      <c r="W10" s="309"/>
    </row>
    <row r="11" spans="7:34" s="224" customFormat="1" ht="3" hidden="1" customHeight="1">
      <c r="G11" s="223"/>
      <c r="H11" s="223"/>
      <c r="L11" s="632"/>
      <c r="M11" s="632"/>
      <c r="N11" s="182"/>
      <c r="O11" s="256"/>
      <c r="P11" s="256"/>
      <c r="Q11" s="256"/>
      <c r="R11" s="256"/>
      <c r="S11" s="256"/>
      <c r="T11" s="256"/>
      <c r="U11" s="283" t="s">
        <v>1225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224" customFormat="1">
      <c r="G12" s="223"/>
      <c r="H12" s="223"/>
      <c r="L12" s="182"/>
      <c r="M12" s="182"/>
      <c r="N12" s="182"/>
      <c r="O12" s="700"/>
      <c r="P12" s="700"/>
      <c r="Q12" s="700"/>
      <c r="R12" s="700"/>
      <c r="S12" s="700"/>
      <c r="T12" s="700"/>
      <c r="U12" s="70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60"/>
      <c r="K13" s="60"/>
      <c r="L13" s="617" t="s">
        <v>1339</v>
      </c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 t="s">
        <v>1340</v>
      </c>
    </row>
    <row r="14" spans="7:34" ht="15" customHeight="1">
      <c r="J14" s="60"/>
      <c r="K14" s="60"/>
      <c r="L14" s="617" t="s">
        <v>952</v>
      </c>
      <c r="M14" s="617" t="s">
        <v>1269</v>
      </c>
      <c r="N14" s="617"/>
      <c r="O14" s="707" t="s">
        <v>1344</v>
      </c>
      <c r="P14" s="707"/>
      <c r="Q14" s="707"/>
      <c r="R14" s="707"/>
      <c r="S14" s="707"/>
      <c r="T14" s="707"/>
      <c r="U14" s="617" t="s">
        <v>1187</v>
      </c>
      <c r="V14" s="711" t="s">
        <v>1124</v>
      </c>
      <c r="W14" s="617"/>
    </row>
    <row r="15" spans="7:34" ht="14.25" customHeight="1">
      <c r="J15" s="60"/>
      <c r="K15" s="60"/>
      <c r="L15" s="617"/>
      <c r="M15" s="617"/>
      <c r="N15" s="617"/>
      <c r="O15" s="221" t="s">
        <v>0</v>
      </c>
      <c r="P15" s="708" t="s">
        <v>1120</v>
      </c>
      <c r="Q15" s="708"/>
      <c r="R15" s="629" t="s">
        <v>1</v>
      </c>
      <c r="S15" s="629"/>
      <c r="T15" s="629"/>
      <c r="U15" s="617"/>
      <c r="V15" s="711"/>
      <c r="W15" s="617"/>
    </row>
    <row r="16" spans="7:34" ht="33.75" customHeight="1">
      <c r="J16" s="60"/>
      <c r="K16" s="60"/>
      <c r="L16" s="617"/>
      <c r="M16" s="617"/>
      <c r="N16" s="617"/>
      <c r="O16" s="390" t="s">
        <v>2</v>
      </c>
      <c r="P16" s="391" t="s">
        <v>3</v>
      </c>
      <c r="Q16" s="391" t="s">
        <v>1249</v>
      </c>
      <c r="R16" s="392" t="s">
        <v>1123</v>
      </c>
      <c r="S16" s="709" t="s">
        <v>1122</v>
      </c>
      <c r="T16" s="709"/>
      <c r="U16" s="617"/>
      <c r="V16" s="711"/>
      <c r="W16" s="617"/>
    </row>
    <row r="17" spans="1:35" ht="12" customHeight="1">
      <c r="J17" s="60"/>
      <c r="K17" s="218">
        <v>1</v>
      </c>
      <c r="L17" s="525" t="s">
        <v>953</v>
      </c>
      <c r="M17" s="525" t="s">
        <v>910</v>
      </c>
      <c r="N17" s="532" t="str">
        <f ca="1">OFFSET(N17,0,-1)</f>
        <v>2</v>
      </c>
      <c r="O17" s="526">
        <f ca="1">OFFSET(O17,0,-1)+1</f>
        <v>3</v>
      </c>
      <c r="P17" s="526">
        <f ca="1">OFFSET(P17,0,-1)+1</f>
        <v>4</v>
      </c>
      <c r="Q17" s="526">
        <f ca="1">OFFSET(Q17,0,-1)+1</f>
        <v>5</v>
      </c>
      <c r="R17" s="526">
        <f ca="1">OFFSET(R17,0,-1)+1</f>
        <v>6</v>
      </c>
      <c r="S17" s="710">
        <f ca="1">OFFSET(S17,0,-1)+1</f>
        <v>7</v>
      </c>
      <c r="T17" s="710"/>
      <c r="U17" s="526">
        <f ca="1">OFFSET(U17,0,-2)+1</f>
        <v>8</v>
      </c>
      <c r="V17" s="532">
        <f ca="1">OFFSET(V17,0,-1)</f>
        <v>8</v>
      </c>
      <c r="W17" s="526">
        <f ca="1">OFFSET(W17,0,-1)+1</f>
        <v>9</v>
      </c>
    </row>
    <row r="18" spans="1:35" ht="22.5">
      <c r="A18" s="701">
        <v>1</v>
      </c>
      <c r="B18" s="308"/>
      <c r="C18" s="308"/>
      <c r="D18" s="308"/>
      <c r="E18" s="309"/>
      <c r="F18" s="310"/>
      <c r="G18" s="310"/>
      <c r="H18" s="310"/>
      <c r="I18" s="311"/>
      <c r="J18" s="152"/>
      <c r="K18" s="152"/>
      <c r="L18" s="520">
        <f>mergeValue(A18)</f>
        <v>1</v>
      </c>
      <c r="M18" s="524" t="s">
        <v>881</v>
      </c>
      <c r="N18" s="530"/>
      <c r="O18" s="644" t="str">
        <f ca="1">IF('Перечень тарифов'!J25="","","" &amp; 'Перечень тарифов'!J25 &amp; "")</f>
        <v>Тариф на техническую воду</v>
      </c>
      <c r="P18" s="644"/>
      <c r="Q18" s="644"/>
      <c r="R18" s="644"/>
      <c r="S18" s="644"/>
      <c r="T18" s="644"/>
      <c r="U18" s="644"/>
      <c r="V18" s="644"/>
      <c r="W18" s="542" t="s">
        <v>2071</v>
      </c>
    </row>
    <row r="19" spans="1:35" hidden="1">
      <c r="A19" s="701"/>
      <c r="B19" s="701">
        <v>1</v>
      </c>
      <c r="C19" s="308"/>
      <c r="D19" s="308"/>
      <c r="E19" s="310"/>
      <c r="F19" s="310"/>
      <c r="G19" s="310"/>
      <c r="H19" s="310"/>
      <c r="I19" s="172"/>
      <c r="J19" s="153"/>
      <c r="K19" s="34"/>
      <c r="L19" s="307" t="str">
        <f>mergeValue(A19) &amp;"."&amp; mergeValue(B19)</f>
        <v>1.1</v>
      </c>
      <c r="M19" s="131"/>
      <c r="N19" s="253"/>
      <c r="O19" s="699"/>
      <c r="P19" s="699"/>
      <c r="Q19" s="699"/>
      <c r="R19" s="699"/>
      <c r="S19" s="699"/>
      <c r="T19" s="699"/>
      <c r="U19" s="699"/>
      <c r="V19" s="699"/>
      <c r="W19" s="254"/>
    </row>
    <row r="20" spans="1:35" hidden="1">
      <c r="A20" s="701"/>
      <c r="B20" s="701"/>
      <c r="C20" s="701">
        <v>1</v>
      </c>
      <c r="D20" s="308"/>
      <c r="E20" s="310"/>
      <c r="F20" s="310"/>
      <c r="G20" s="310"/>
      <c r="H20" s="310"/>
      <c r="I20" s="312"/>
      <c r="J20" s="153"/>
      <c r="K20" s="74"/>
      <c r="L20" s="307" t="str">
        <f>mergeValue(A20) &amp;"."&amp; mergeValue(B20)&amp;"."&amp; mergeValue(C20)</f>
        <v>1.1.1</v>
      </c>
      <c r="M20" s="132"/>
      <c r="N20" s="253"/>
      <c r="O20" s="699"/>
      <c r="P20" s="699"/>
      <c r="Q20" s="699"/>
      <c r="R20" s="699"/>
      <c r="S20" s="699"/>
      <c r="T20" s="699"/>
      <c r="U20" s="699"/>
      <c r="V20" s="699"/>
      <c r="W20" s="254"/>
      <c r="AA20" s="285"/>
    </row>
    <row r="21" spans="1:35" ht="33.75">
      <c r="A21" s="701"/>
      <c r="B21" s="701"/>
      <c r="C21" s="701"/>
      <c r="D21" s="701">
        <v>1</v>
      </c>
      <c r="E21" s="310"/>
      <c r="F21" s="310"/>
      <c r="G21" s="310"/>
      <c r="H21" s="310"/>
      <c r="I21" s="700"/>
      <c r="J21" s="153"/>
      <c r="K21" s="74"/>
      <c r="L21" s="307" t="str">
        <f>mergeValue(A21) &amp;"."&amp; mergeValue(B21)&amp;"."&amp; mergeValue(C21)&amp;"."&amp; mergeValue(D21)</f>
        <v>1.1.1.1</v>
      </c>
      <c r="M21" s="133" t="s">
        <v>1270</v>
      </c>
      <c r="N21" s="253"/>
      <c r="O21" s="703"/>
      <c r="P21" s="703"/>
      <c r="Q21" s="703"/>
      <c r="R21" s="703"/>
      <c r="S21" s="703"/>
      <c r="T21" s="703"/>
      <c r="U21" s="703"/>
      <c r="V21" s="703"/>
      <c r="W21" s="254" t="s">
        <v>130</v>
      </c>
      <c r="AA21" s="285"/>
    </row>
    <row r="22" spans="1:35" ht="33.75">
      <c r="A22" s="701"/>
      <c r="B22" s="701"/>
      <c r="C22" s="701"/>
      <c r="D22" s="701"/>
      <c r="E22" s="701">
        <v>1</v>
      </c>
      <c r="F22" s="310"/>
      <c r="G22" s="310"/>
      <c r="H22" s="310"/>
      <c r="I22" s="700"/>
      <c r="J22" s="700"/>
      <c r="K22" s="74"/>
      <c r="L22" s="307" t="str">
        <f>mergeValue(A22) &amp;"."&amp; mergeValue(B22)&amp;"."&amp; mergeValue(C22)&amp;"."&amp; mergeValue(D22)&amp;"."&amp; mergeValue(E22)</f>
        <v>1.1.1.1.1</v>
      </c>
      <c r="M22" s="144" t="s">
        <v>868</v>
      </c>
      <c r="N22" s="254"/>
      <c r="O22" s="702" t="s">
        <v>4</v>
      </c>
      <c r="P22" s="702"/>
      <c r="Q22" s="702"/>
      <c r="R22" s="702"/>
      <c r="S22" s="702"/>
      <c r="T22" s="702"/>
      <c r="U22" s="702"/>
      <c r="V22" s="702"/>
      <c r="W22" s="254" t="s">
        <v>11</v>
      </c>
      <c r="Y22" s="285" t="str">
        <f>strCheckUnique(Z22:Z25)</f>
        <v/>
      </c>
      <c r="AA22" s="285"/>
    </row>
    <row r="23" spans="1:35" ht="66" customHeight="1">
      <c r="A23" s="701"/>
      <c r="B23" s="701"/>
      <c r="C23" s="701"/>
      <c r="D23" s="701"/>
      <c r="E23" s="701"/>
      <c r="F23" s="308">
        <v>1</v>
      </c>
      <c r="G23" s="308"/>
      <c r="H23" s="308"/>
      <c r="I23" s="700"/>
      <c r="J23" s="700"/>
      <c r="K23" s="312"/>
      <c r="L23" s="307" t="str">
        <f>mergeValue(A23) &amp;"."&amp; mergeValue(B23)&amp;"."&amp; mergeValue(C23)&amp;"."&amp; mergeValue(D23)&amp;"."&amp; mergeValue(E23)&amp;"."&amp; mergeValue(F23)</f>
        <v>1.1.1.1.1.1</v>
      </c>
      <c r="M23" s="301"/>
      <c r="N23" s="692"/>
      <c r="O23" s="598">
        <v>54.33</v>
      </c>
      <c r="P23" s="164"/>
      <c r="Q23" s="164"/>
      <c r="R23" s="693" t="s">
        <v>2037</v>
      </c>
      <c r="S23" s="694" t="s">
        <v>944</v>
      </c>
      <c r="T23" s="693" t="s">
        <v>2038</v>
      </c>
      <c r="U23" s="694" t="s">
        <v>945</v>
      </c>
      <c r="V23" s="250"/>
      <c r="W23" s="696" t="s">
        <v>2072</v>
      </c>
      <c r="X23" s="541" t="str">
        <f>strCheckDate(O24:V24)</f>
        <v/>
      </c>
      <c r="Z23" s="285" t="str">
        <f>IF(M23="","",M23 )</f>
        <v/>
      </c>
      <c r="AA23" s="285"/>
      <c r="AB23" s="285"/>
      <c r="AC23" s="285"/>
    </row>
    <row r="24" spans="1:35" ht="14.25" hidden="1" customHeight="1">
      <c r="A24" s="701"/>
      <c r="B24" s="701"/>
      <c r="C24" s="701"/>
      <c r="D24" s="701"/>
      <c r="E24" s="701"/>
      <c r="F24" s="308"/>
      <c r="G24" s="308"/>
      <c r="H24" s="308"/>
      <c r="I24" s="700"/>
      <c r="J24" s="700"/>
      <c r="K24" s="312"/>
      <c r="L24" s="143"/>
      <c r="M24" s="177"/>
      <c r="N24" s="692"/>
      <c r="O24" s="267"/>
      <c r="P24" s="264"/>
      <c r="Q24" s="265" t="str">
        <f>R23 &amp; "-" &amp; T23</f>
        <v>01.01.2020-31.12.2020</v>
      </c>
      <c r="R24" s="693"/>
      <c r="S24" s="694"/>
      <c r="T24" s="695"/>
      <c r="U24" s="694"/>
      <c r="V24" s="250"/>
      <c r="W24" s="697"/>
      <c r="AA24" s="285"/>
    </row>
    <row r="25" spans="1:35" customFormat="1" ht="15" customHeight="1">
      <c r="A25" s="701"/>
      <c r="B25" s="701"/>
      <c r="C25" s="701"/>
      <c r="D25" s="701"/>
      <c r="E25" s="701"/>
      <c r="F25" s="308"/>
      <c r="G25" s="308"/>
      <c r="H25" s="308"/>
      <c r="I25" s="700"/>
      <c r="J25" s="700"/>
      <c r="K25" s="173"/>
      <c r="L25" s="84"/>
      <c r="M25" s="147" t="s">
        <v>1271</v>
      </c>
      <c r="N25" s="169"/>
      <c r="O25" s="129"/>
      <c r="P25" s="129"/>
      <c r="Q25" s="129"/>
      <c r="R25" s="230"/>
      <c r="S25" s="170"/>
      <c r="T25" s="170"/>
      <c r="U25" s="170"/>
      <c r="V25" s="158"/>
      <c r="W25" s="698"/>
      <c r="X25" s="275"/>
      <c r="Y25" s="275"/>
      <c r="Z25" s="275"/>
      <c r="AA25" s="285"/>
      <c r="AB25" s="275"/>
      <c r="AC25" s="266"/>
      <c r="AD25" s="266"/>
      <c r="AE25" s="266"/>
      <c r="AF25" s="266"/>
      <c r="AG25" s="266"/>
      <c r="AH25" s="266"/>
      <c r="AI25" s="34"/>
    </row>
    <row r="26" spans="1:35" ht="33.75" customHeight="1">
      <c r="A26" s="701"/>
      <c r="B26" s="701"/>
      <c r="C26" s="701"/>
      <c r="D26" s="701"/>
      <c r="E26" s="701">
        <v>2</v>
      </c>
      <c r="F26" s="310"/>
      <c r="G26" s="310"/>
      <c r="H26" s="310"/>
      <c r="I26" s="700"/>
      <c r="J26" s="700" t="s">
        <v>2047</v>
      </c>
      <c r="K26" s="74"/>
      <c r="L26" s="307" t="str">
        <f>mergeValue(A26) &amp;"."&amp; mergeValue(B26)&amp;"."&amp; mergeValue(C26)&amp;"."&amp; mergeValue(D26)&amp;"."&amp; mergeValue(E26)</f>
        <v>1.1.1.1.2</v>
      </c>
      <c r="M26" s="144" t="s">
        <v>868</v>
      </c>
      <c r="N26" s="254"/>
      <c r="O26" s="704" t="s">
        <v>1152</v>
      </c>
      <c r="P26" s="705"/>
      <c r="Q26" s="705"/>
      <c r="R26" s="705"/>
      <c r="S26" s="705"/>
      <c r="T26" s="705"/>
      <c r="U26" s="705"/>
      <c r="V26" s="706"/>
      <c r="W26" s="254" t="s">
        <v>11</v>
      </c>
      <c r="Y26" s="285" t="str">
        <f>strCheckUnique(Z26:Z29)</f>
        <v/>
      </c>
      <c r="AA26" s="285"/>
    </row>
    <row r="27" spans="1:35" ht="66" customHeight="1">
      <c r="A27" s="701"/>
      <c r="B27" s="701"/>
      <c r="C27" s="701"/>
      <c r="D27" s="701"/>
      <c r="E27" s="701"/>
      <c r="F27" s="308">
        <v>1</v>
      </c>
      <c r="G27" s="308"/>
      <c r="H27" s="308"/>
      <c r="I27" s="700"/>
      <c r="J27" s="700"/>
      <c r="K27" s="312"/>
      <c r="L27" s="307" t="str">
        <f>mergeValue(A27) &amp;"."&amp; mergeValue(B27)&amp;"."&amp; mergeValue(C27)&amp;"."&amp; mergeValue(D27)&amp;"."&amp; mergeValue(E27)&amp;"."&amp; mergeValue(F27)</f>
        <v>1.1.1.1.2.1</v>
      </c>
      <c r="M27" s="301"/>
      <c r="N27" s="692"/>
      <c r="O27" s="598">
        <v>54.33</v>
      </c>
      <c r="P27" s="164"/>
      <c r="Q27" s="164"/>
      <c r="R27" s="693" t="s">
        <v>2037</v>
      </c>
      <c r="S27" s="694" t="s">
        <v>944</v>
      </c>
      <c r="T27" s="693" t="s">
        <v>2038</v>
      </c>
      <c r="U27" s="694" t="s">
        <v>945</v>
      </c>
      <c r="V27" s="250"/>
      <c r="W27" s="696" t="s">
        <v>2072</v>
      </c>
      <c r="X27" s="266" t="str">
        <f>strCheckDate(O28:V28)</f>
        <v/>
      </c>
      <c r="Z27" s="285" t="str">
        <f>IF(M27="","",M27 )</f>
        <v/>
      </c>
      <c r="AA27" s="285"/>
      <c r="AB27" s="285"/>
      <c r="AC27" s="285"/>
    </row>
    <row r="28" spans="1:35" ht="14.25" hidden="1" customHeight="1">
      <c r="A28" s="701"/>
      <c r="B28" s="701"/>
      <c r="C28" s="701"/>
      <c r="D28" s="701"/>
      <c r="E28" s="701"/>
      <c r="F28" s="308"/>
      <c r="G28" s="308"/>
      <c r="H28" s="308"/>
      <c r="I28" s="700"/>
      <c r="J28" s="700"/>
      <c r="K28" s="312"/>
      <c r="L28" s="143"/>
      <c r="M28" s="177"/>
      <c r="N28" s="692"/>
      <c r="O28" s="267"/>
      <c r="P28" s="264"/>
      <c r="Q28" s="265" t="str">
        <f>R27 &amp; "-" &amp; T27</f>
        <v>01.01.2020-31.12.2020</v>
      </c>
      <c r="R28" s="693"/>
      <c r="S28" s="694"/>
      <c r="T28" s="695"/>
      <c r="U28" s="694"/>
      <c r="V28" s="250"/>
      <c r="W28" s="697"/>
      <c r="AA28" s="285"/>
    </row>
    <row r="29" spans="1:35" customFormat="1" ht="15" customHeight="1">
      <c r="A29" s="701"/>
      <c r="B29" s="701"/>
      <c r="C29" s="701"/>
      <c r="D29" s="701"/>
      <c r="E29" s="701"/>
      <c r="F29" s="308"/>
      <c r="G29" s="308"/>
      <c r="H29" s="308"/>
      <c r="I29" s="700"/>
      <c r="J29" s="700"/>
      <c r="K29" s="173"/>
      <c r="L29" s="84"/>
      <c r="M29" s="147" t="s">
        <v>1271</v>
      </c>
      <c r="N29" s="169"/>
      <c r="O29" s="129"/>
      <c r="P29" s="129"/>
      <c r="Q29" s="129"/>
      <c r="R29" s="230"/>
      <c r="S29" s="170"/>
      <c r="T29" s="170"/>
      <c r="U29" s="170"/>
      <c r="V29" s="158"/>
      <c r="W29" s="698"/>
      <c r="X29" s="275"/>
      <c r="Y29" s="275"/>
      <c r="Z29" s="275"/>
      <c r="AA29" s="285"/>
      <c r="AB29" s="275"/>
      <c r="AC29" s="266"/>
      <c r="AD29" s="266"/>
      <c r="AE29" s="266"/>
      <c r="AF29" s="266"/>
      <c r="AG29" s="266"/>
      <c r="AH29" s="266"/>
      <c r="AI29" s="34"/>
    </row>
    <row r="30" spans="1:35" customFormat="1" ht="15" customHeight="1">
      <c r="A30" s="701"/>
      <c r="B30" s="701"/>
      <c r="C30" s="701"/>
      <c r="D30" s="701"/>
      <c r="E30" s="308"/>
      <c r="F30" s="310"/>
      <c r="G30" s="310"/>
      <c r="H30" s="310"/>
      <c r="I30" s="700"/>
      <c r="J30" s="59"/>
      <c r="K30" s="173"/>
      <c r="L30" s="84"/>
      <c r="M30" s="136" t="s">
        <v>871</v>
      </c>
      <c r="N30" s="169"/>
      <c r="O30" s="129"/>
      <c r="P30" s="129"/>
      <c r="Q30" s="129"/>
      <c r="R30" s="230"/>
      <c r="S30" s="170"/>
      <c r="T30" s="170"/>
      <c r="U30" s="169"/>
      <c r="V30" s="170"/>
      <c r="W30" s="158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customFormat="1" ht="15" customHeight="1">
      <c r="A31" s="701"/>
      <c r="B31" s="701"/>
      <c r="C31" s="701"/>
      <c r="D31" s="308"/>
      <c r="E31" s="313"/>
      <c r="F31" s="310"/>
      <c r="G31" s="310"/>
      <c r="H31" s="310"/>
      <c r="I31" s="173"/>
      <c r="J31" s="59"/>
      <c r="K31" s="152"/>
      <c r="L31" s="84"/>
      <c r="M31" s="135" t="s">
        <v>1272</v>
      </c>
      <c r="N31" s="169"/>
      <c r="O31" s="129"/>
      <c r="P31" s="129"/>
      <c r="Q31" s="129"/>
      <c r="R31" s="230"/>
      <c r="S31" s="170"/>
      <c r="T31" s="170"/>
      <c r="U31" s="169"/>
      <c r="V31" s="170"/>
      <c r="W31" s="158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</row>
    <row r="32" spans="1:35" ht="3" customHeight="1"/>
    <row r="33" spans="12:22" ht="48.95" customHeight="1">
      <c r="L33" s="563">
        <v>1</v>
      </c>
      <c r="M33" s="655" t="s">
        <v>2101</v>
      </c>
      <c r="N33" s="655"/>
      <c r="O33" s="655"/>
      <c r="P33" s="655"/>
      <c r="Q33" s="655"/>
      <c r="R33" s="655"/>
      <c r="S33" s="655"/>
      <c r="T33" s="655"/>
      <c r="U33" s="655"/>
      <c r="V33" s="655"/>
    </row>
  </sheetData>
  <sheetProtection password="FA9C" sheet="1" objects="1" scenarios="1" formatColumns="0" formatRows="0"/>
  <dataConsolidate leftLabels="1" link="1"/>
  <mergeCells count="47"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V14:V16"/>
    <mergeCell ref="L13:V13"/>
    <mergeCell ref="N14:N16"/>
    <mergeCell ref="R15:T15"/>
    <mergeCell ref="A18:A31"/>
    <mergeCell ref="B19:B31"/>
    <mergeCell ref="C20:C31"/>
    <mergeCell ref="D21:D30"/>
    <mergeCell ref="O14:T14"/>
    <mergeCell ref="L14:L16"/>
    <mergeCell ref="M14:M16"/>
    <mergeCell ref="P15:Q15"/>
    <mergeCell ref="M33:V33"/>
    <mergeCell ref="S23:S24"/>
    <mergeCell ref="U23:U24"/>
    <mergeCell ref="N23:N24"/>
    <mergeCell ref="T23:T24"/>
    <mergeCell ref="O26:V26"/>
    <mergeCell ref="J26:J29"/>
    <mergeCell ref="U27:U28"/>
    <mergeCell ref="W23:W25"/>
    <mergeCell ref="J22:J25"/>
    <mergeCell ref="I21:I30"/>
    <mergeCell ref="E22:E25"/>
    <mergeCell ref="E26:E29"/>
    <mergeCell ref="R23:R24"/>
    <mergeCell ref="O22:V22"/>
    <mergeCell ref="O21:V21"/>
    <mergeCell ref="W13:W16"/>
    <mergeCell ref="N27:N28"/>
    <mergeCell ref="R27:R28"/>
    <mergeCell ref="S27:S28"/>
    <mergeCell ref="T27:T28"/>
    <mergeCell ref="W27:W29"/>
    <mergeCell ref="O20:V20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 Q28"/>
    <dataValidation type="list" allowBlank="1" showInputMessage="1" showErrorMessage="1" errorTitle="Ошибка" error="Выберите значение из списка" sqref="O22 O26">
      <formula1>kind_of_cons</formula1>
    </dataValidation>
    <dataValidation allowBlank="1" sqref="S25 S29:S31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"/>
    <dataValidation allowBlank="1" showInputMessage="1" showErrorMessage="1" prompt="Для выбора выполните двойной щелчок левой клавиши мыши по соответствующей ячейке." sqref="S23:S24 U23:U24 S27:S28 U27:U28"/>
    <dataValidation type="decimal" allowBlank="1" showErrorMessage="1" errorTitle="Ошибка" error="Допускается ввод только действительных чисел!" sqref="O23 O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910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/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/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/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39" customHeight="1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/>
      <c r="I13" s="713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18.75">
      <c r="A14" s="654"/>
      <c r="B14" s="654"/>
      <c r="C14" s="654"/>
      <c r="D14" s="432"/>
      <c r="F14" s="428"/>
      <c r="G14" s="135" t="s">
        <v>862</v>
      </c>
      <c r="H14" s="433"/>
      <c r="I14" s="713"/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18.75">
      <c r="A15" s="654"/>
      <c r="B15" s="654"/>
      <c r="C15" s="432"/>
      <c r="D15" s="432"/>
      <c r="F15" s="507"/>
      <c r="G15" s="246" t="s">
        <v>1292</v>
      </c>
      <c r="H15" s="508"/>
      <c r="I15" s="509"/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18.75">
      <c r="A16" s="654"/>
      <c r="B16" s="287"/>
      <c r="C16" s="287"/>
      <c r="D16" s="287"/>
      <c r="F16" s="428"/>
      <c r="G16" s="149" t="s">
        <v>39</v>
      </c>
      <c r="H16" s="429"/>
      <c r="I16" s="430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287"/>
      <c r="B17" s="287"/>
      <c r="C17" s="287"/>
      <c r="D17" s="287"/>
      <c r="F17" s="428"/>
      <c r="G17" s="181" t="s">
        <v>38</v>
      </c>
      <c r="H17" s="429"/>
      <c r="I17" s="430"/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418" customFormat="1" ht="3" customHeight="1">
      <c r="A18" s="420"/>
      <c r="B18" s="420"/>
      <c r="C18" s="420"/>
      <c r="D18" s="420"/>
      <c r="F18" s="434"/>
      <c r="G18" s="435"/>
      <c r="H18" s="436"/>
      <c r="I18" s="437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</row>
    <row r="19" spans="1:20" s="418" customFormat="1" ht="15" customHeight="1">
      <c r="A19" s="420"/>
      <c r="B19" s="420"/>
      <c r="C19" s="420"/>
      <c r="D19" s="420"/>
      <c r="F19" s="417"/>
      <c r="G19" s="655" t="s">
        <v>127</v>
      </c>
      <c r="H19" s="655"/>
      <c r="I19" s="311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69" hidden="1" customWidth="1"/>
    <col min="9" max="9" width="3.7109375" style="69" customWidth="1"/>
    <col min="10" max="11" width="3.7109375" style="61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66"/>
    <col min="26" max="26" width="11.140625" style="266" customWidth="1"/>
    <col min="27" max="34" width="10.5703125" style="266"/>
    <col min="35" max="16384" width="10.5703125" style="34"/>
  </cols>
  <sheetData>
    <row r="1" spans="7:34" hidden="1">
      <c r="Q1" s="263"/>
      <c r="R1" s="263"/>
    </row>
    <row r="2" spans="7:34" hidden="1">
      <c r="U2" s="263"/>
    </row>
    <row r="3" spans="7:34" hidden="1"/>
    <row r="4" spans="7:34" ht="3" customHeight="1">
      <c r="J4" s="60"/>
      <c r="K4" s="60"/>
      <c r="L4" s="35"/>
      <c r="M4" s="35"/>
      <c r="N4" s="35"/>
      <c r="O4" s="74"/>
      <c r="P4" s="74"/>
      <c r="Q4" s="74"/>
      <c r="R4" s="74"/>
      <c r="S4" s="74"/>
      <c r="T4" s="74"/>
      <c r="U4" s="74"/>
    </row>
    <row r="5" spans="7:34" ht="24.95" customHeight="1">
      <c r="J5" s="60"/>
      <c r="K5" s="60"/>
      <c r="L5" s="656" t="s">
        <v>2069</v>
      </c>
      <c r="M5" s="657"/>
      <c r="N5" s="657"/>
      <c r="O5" s="657"/>
      <c r="P5" s="657"/>
      <c r="Q5" s="657"/>
      <c r="R5" s="657"/>
      <c r="S5" s="657"/>
      <c r="T5" s="657"/>
      <c r="U5" s="658"/>
    </row>
    <row r="6" spans="7:34" ht="3" customHeight="1">
      <c r="J6" s="60"/>
      <c r="K6" s="60"/>
      <c r="L6" s="35"/>
      <c r="M6" s="35"/>
      <c r="N6" s="35"/>
      <c r="O6" s="57"/>
      <c r="P6" s="57"/>
      <c r="Q6" s="57"/>
      <c r="R6" s="57"/>
      <c r="S6" s="57"/>
      <c r="T6" s="57"/>
      <c r="U6" s="57"/>
    </row>
    <row r="7" spans="7:34" s="420" customFormat="1" ht="5.25" hidden="1">
      <c r="L7" s="564"/>
      <c r="M7" s="565"/>
      <c r="O7" s="712"/>
      <c r="P7" s="712"/>
      <c r="Q7" s="712"/>
      <c r="R7" s="712"/>
      <c r="S7" s="712"/>
      <c r="T7" s="712"/>
      <c r="U7" s="712"/>
      <c r="V7" s="712"/>
      <c r="W7" s="309"/>
    </row>
    <row r="8" spans="7:34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584"/>
      <c r="O8" s="677" t="str">
        <f ca="1">IF(datePr_ch="",IF(datePr="","",datePr),datePr_ch)</f>
        <v>24.04.2019</v>
      </c>
      <c r="P8" s="677"/>
      <c r="Q8" s="677"/>
      <c r="R8" s="677"/>
      <c r="S8" s="677"/>
      <c r="T8" s="677"/>
      <c r="U8" s="677"/>
      <c r="V8" s="677"/>
      <c r="W8" s="592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34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84"/>
      <c r="O9" s="677" t="str">
        <f ca="1">IF(numberPr_ch="",IF(numberPr="","",numberPr),numberPr_ch)</f>
        <v>160-161</v>
      </c>
      <c r="P9" s="677"/>
      <c r="Q9" s="677"/>
      <c r="R9" s="677"/>
      <c r="S9" s="677"/>
      <c r="T9" s="677"/>
      <c r="U9" s="677"/>
      <c r="V9" s="677"/>
      <c r="W9" s="592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34" s="420" customFormat="1" ht="5.25" hidden="1">
      <c r="L10" s="564"/>
      <c r="M10" s="565"/>
      <c r="O10" s="712"/>
      <c r="P10" s="712"/>
      <c r="Q10" s="712"/>
      <c r="R10" s="712"/>
      <c r="S10" s="712"/>
      <c r="T10" s="712"/>
      <c r="U10" s="712"/>
      <c r="V10" s="712"/>
      <c r="W10" s="309"/>
    </row>
    <row r="11" spans="7:34" s="224" customFormat="1" ht="15.75" hidden="1" customHeight="1">
      <c r="G11" s="223"/>
      <c r="H11" s="223"/>
      <c r="L11" s="632"/>
      <c r="M11" s="632"/>
      <c r="N11" s="182"/>
      <c r="O11" s="256"/>
      <c r="P11" s="256"/>
      <c r="Q11" s="256"/>
      <c r="R11" s="256"/>
      <c r="S11" s="256"/>
      <c r="T11" s="256"/>
      <c r="U11" s="283" t="s">
        <v>1225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224" customFormat="1">
      <c r="G12" s="223"/>
      <c r="H12" s="223"/>
      <c r="L12" s="182"/>
      <c r="M12" s="182"/>
      <c r="N12" s="182"/>
      <c r="O12" s="700"/>
      <c r="P12" s="700"/>
      <c r="Q12" s="700"/>
      <c r="R12" s="700"/>
      <c r="S12" s="700"/>
      <c r="T12" s="700"/>
      <c r="U12" s="70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60"/>
      <c r="K13" s="60"/>
      <c r="L13" s="617" t="s">
        <v>1339</v>
      </c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 t="s">
        <v>1340</v>
      </c>
    </row>
    <row r="14" spans="7:34" ht="15" customHeight="1">
      <c r="J14" s="60"/>
      <c r="K14" s="60"/>
      <c r="L14" s="617" t="s">
        <v>952</v>
      </c>
      <c r="M14" s="617" t="s">
        <v>1269</v>
      </c>
      <c r="N14" s="617"/>
      <c r="O14" s="707" t="s">
        <v>1344</v>
      </c>
      <c r="P14" s="707"/>
      <c r="Q14" s="707"/>
      <c r="R14" s="707"/>
      <c r="S14" s="707"/>
      <c r="T14" s="707"/>
      <c r="U14" s="617" t="s">
        <v>1187</v>
      </c>
      <c r="V14" s="711" t="s">
        <v>1124</v>
      </c>
      <c r="W14" s="617"/>
    </row>
    <row r="15" spans="7:34" ht="14.25" customHeight="1">
      <c r="J15" s="60"/>
      <c r="K15" s="60"/>
      <c r="L15" s="617"/>
      <c r="M15" s="617"/>
      <c r="N15" s="617"/>
      <c r="O15" s="221" t="s">
        <v>0</v>
      </c>
      <c r="P15" s="708" t="s">
        <v>1120</v>
      </c>
      <c r="Q15" s="708"/>
      <c r="R15" s="629" t="s">
        <v>1</v>
      </c>
      <c r="S15" s="629"/>
      <c r="T15" s="629"/>
      <c r="U15" s="617"/>
      <c r="V15" s="711"/>
      <c r="W15" s="617"/>
    </row>
    <row r="16" spans="7:34" ht="33.75" customHeight="1">
      <c r="J16" s="60"/>
      <c r="K16" s="60"/>
      <c r="L16" s="617"/>
      <c r="M16" s="617"/>
      <c r="N16" s="617"/>
      <c r="O16" s="390" t="s">
        <v>2</v>
      </c>
      <c r="P16" s="391" t="s">
        <v>3</v>
      </c>
      <c r="Q16" s="391" t="s">
        <v>1249</v>
      </c>
      <c r="R16" s="392" t="s">
        <v>1123</v>
      </c>
      <c r="S16" s="709" t="s">
        <v>1122</v>
      </c>
      <c r="T16" s="709"/>
      <c r="U16" s="617"/>
      <c r="V16" s="711"/>
      <c r="W16" s="617"/>
    </row>
    <row r="17" spans="1:35" ht="12" customHeight="1">
      <c r="J17" s="60"/>
      <c r="K17" s="218">
        <v>1</v>
      </c>
      <c r="L17" s="525" t="s">
        <v>953</v>
      </c>
      <c r="M17" s="525" t="s">
        <v>910</v>
      </c>
      <c r="N17" s="532" t="str">
        <f ca="1">OFFSET(N17,0,-1)</f>
        <v>2</v>
      </c>
      <c r="O17" s="526">
        <f ca="1">OFFSET(O17,0,-1)+1</f>
        <v>3</v>
      </c>
      <c r="P17" s="526">
        <f ca="1">OFFSET(P17,0,-1)+1</f>
        <v>4</v>
      </c>
      <c r="Q17" s="526">
        <f ca="1">OFFSET(Q17,0,-1)+1</f>
        <v>5</v>
      </c>
      <c r="R17" s="526">
        <f ca="1">OFFSET(R17,0,-1)+1</f>
        <v>6</v>
      </c>
      <c r="S17" s="710">
        <f ca="1">OFFSET(S17,0,-1)+1</f>
        <v>7</v>
      </c>
      <c r="T17" s="710"/>
      <c r="U17" s="526">
        <f ca="1">OFFSET(U17,0,-2)+1</f>
        <v>8</v>
      </c>
      <c r="V17" s="532">
        <f ca="1">OFFSET(V17,0,-1)</f>
        <v>8</v>
      </c>
      <c r="W17" s="526">
        <f ca="1">OFFSET(W17,0,-1)+1</f>
        <v>9</v>
      </c>
    </row>
    <row r="18" spans="1:35" ht="22.5">
      <c r="A18" s="701">
        <v>1</v>
      </c>
      <c r="B18" s="308"/>
      <c r="C18" s="308"/>
      <c r="D18" s="308"/>
      <c r="E18" s="309"/>
      <c r="F18" s="310"/>
      <c r="G18" s="310"/>
      <c r="H18" s="310"/>
      <c r="I18" s="311"/>
      <c r="J18" s="152"/>
      <c r="K18" s="152"/>
      <c r="L18" s="520">
        <f>mergeValue(A18)</f>
        <v>1</v>
      </c>
      <c r="M18" s="524" t="s">
        <v>881</v>
      </c>
      <c r="N18" s="530"/>
      <c r="O18" s="644"/>
      <c r="P18" s="644"/>
      <c r="Q18" s="644"/>
      <c r="R18" s="644"/>
      <c r="S18" s="644"/>
      <c r="T18" s="644"/>
      <c r="U18" s="644"/>
      <c r="V18" s="644"/>
      <c r="W18" s="542" t="s">
        <v>2071</v>
      </c>
    </row>
    <row r="19" spans="1:35" ht="22.5">
      <c r="A19" s="701"/>
      <c r="B19" s="701">
        <v>1</v>
      </c>
      <c r="C19" s="308"/>
      <c r="D19" s="308"/>
      <c r="E19" s="310"/>
      <c r="F19" s="310"/>
      <c r="G19" s="310"/>
      <c r="H19" s="310"/>
      <c r="I19" s="172"/>
      <c r="J19" s="153"/>
      <c r="K19" s="34"/>
      <c r="L19" s="307" t="str">
        <f>mergeValue(A19) &amp;"."&amp; mergeValue(B19)</f>
        <v>1.1</v>
      </c>
      <c r="M19" s="131" t="s">
        <v>876</v>
      </c>
      <c r="N19" s="253"/>
      <c r="O19" s="699"/>
      <c r="P19" s="699"/>
      <c r="Q19" s="699"/>
      <c r="R19" s="699"/>
      <c r="S19" s="699"/>
      <c r="T19" s="699"/>
      <c r="U19" s="699"/>
      <c r="V19" s="699"/>
      <c r="W19" s="254" t="s">
        <v>10</v>
      </c>
    </row>
    <row r="20" spans="1:35" ht="45">
      <c r="A20" s="701"/>
      <c r="B20" s="701"/>
      <c r="C20" s="701">
        <v>1</v>
      </c>
      <c r="D20" s="308"/>
      <c r="E20" s="310"/>
      <c r="F20" s="310"/>
      <c r="G20" s="310"/>
      <c r="H20" s="310"/>
      <c r="I20" s="312"/>
      <c r="J20" s="153"/>
      <c r="K20" s="74"/>
      <c r="L20" s="307" t="str">
        <f>mergeValue(A20) &amp;"."&amp; mergeValue(B20)&amp;"."&amp; mergeValue(C20)</f>
        <v>1.1.1</v>
      </c>
      <c r="M20" s="132" t="s">
        <v>1246</v>
      </c>
      <c r="N20" s="253"/>
      <c r="O20" s="699"/>
      <c r="P20" s="699"/>
      <c r="Q20" s="699"/>
      <c r="R20" s="699"/>
      <c r="S20" s="699"/>
      <c r="T20" s="699"/>
      <c r="U20" s="699"/>
      <c r="V20" s="699"/>
      <c r="W20" s="254" t="s">
        <v>129</v>
      </c>
      <c r="AA20" s="285"/>
    </row>
    <row r="21" spans="1:35" ht="33.75">
      <c r="A21" s="701"/>
      <c r="B21" s="701"/>
      <c r="C21" s="701"/>
      <c r="D21" s="701">
        <v>1</v>
      </c>
      <c r="E21" s="310"/>
      <c r="F21" s="310"/>
      <c r="G21" s="310"/>
      <c r="H21" s="310"/>
      <c r="I21" s="700"/>
      <c r="J21" s="153"/>
      <c r="K21" s="74"/>
      <c r="L21" s="307" t="str">
        <f>mergeValue(A21) &amp;"."&amp; mergeValue(B21)&amp;"."&amp; mergeValue(C21)&amp;"."&amp; mergeValue(D21)</f>
        <v>1.1.1.1</v>
      </c>
      <c r="M21" s="133" t="s">
        <v>1270</v>
      </c>
      <c r="N21" s="253"/>
      <c r="O21" s="703"/>
      <c r="P21" s="703"/>
      <c r="Q21" s="703"/>
      <c r="R21" s="703"/>
      <c r="S21" s="703"/>
      <c r="T21" s="703"/>
      <c r="U21" s="703"/>
      <c r="V21" s="703"/>
      <c r="W21" s="254" t="s">
        <v>130</v>
      </c>
      <c r="AA21" s="285"/>
    </row>
    <row r="22" spans="1:35" ht="33.75">
      <c r="A22" s="701"/>
      <c r="B22" s="701"/>
      <c r="C22" s="701"/>
      <c r="D22" s="701"/>
      <c r="E22" s="701">
        <v>1</v>
      </c>
      <c r="F22" s="310"/>
      <c r="G22" s="310"/>
      <c r="H22" s="310"/>
      <c r="I22" s="700"/>
      <c r="J22" s="700"/>
      <c r="K22" s="74"/>
      <c r="L22" s="307" t="str">
        <f>mergeValue(A22) &amp;"."&amp; mergeValue(B22)&amp;"."&amp; mergeValue(C22)&amp;"."&amp; mergeValue(D22)&amp;"."&amp; mergeValue(E22)</f>
        <v>1.1.1.1.1</v>
      </c>
      <c r="M22" s="144" t="s">
        <v>868</v>
      </c>
      <c r="N22" s="254"/>
      <c r="O22" s="702"/>
      <c r="P22" s="702"/>
      <c r="Q22" s="702"/>
      <c r="R22" s="702"/>
      <c r="S22" s="702"/>
      <c r="T22" s="702"/>
      <c r="U22" s="702"/>
      <c r="V22" s="702"/>
      <c r="W22" s="254" t="s">
        <v>11</v>
      </c>
      <c r="Y22" s="285" t="str">
        <f>strCheckUnique(Z22:Z25)</f>
        <v/>
      </c>
      <c r="AA22" s="285"/>
    </row>
    <row r="23" spans="1:35" ht="66" customHeight="1">
      <c r="A23" s="701"/>
      <c r="B23" s="701"/>
      <c r="C23" s="701"/>
      <c r="D23" s="701"/>
      <c r="E23" s="701"/>
      <c r="F23" s="308">
        <v>1</v>
      </c>
      <c r="G23" s="308"/>
      <c r="H23" s="308"/>
      <c r="I23" s="700"/>
      <c r="J23" s="700"/>
      <c r="K23" s="312"/>
      <c r="L23" s="307" t="str">
        <f>mergeValue(A23) &amp;"."&amp; mergeValue(B23)&amp;"."&amp; mergeValue(C23)&amp;"."&amp; mergeValue(D23)&amp;"."&amp; mergeValue(E23)&amp;"."&amp; mergeValue(F23)</f>
        <v>1.1.1.1.1.1</v>
      </c>
      <c r="M23" s="301"/>
      <c r="N23" s="692"/>
      <c r="O23" s="164"/>
      <c r="P23" s="164"/>
      <c r="Q23" s="164"/>
      <c r="R23" s="693"/>
      <c r="S23" s="694" t="s">
        <v>944</v>
      </c>
      <c r="T23" s="693"/>
      <c r="U23" s="694" t="s">
        <v>945</v>
      </c>
      <c r="V23" s="250"/>
      <c r="W23" s="696" t="s">
        <v>2072</v>
      </c>
      <c r="X23" s="266" t="str">
        <f>strCheckDate(O24:V24)</f>
        <v/>
      </c>
      <c r="Z23" s="285" t="str">
        <f>IF(M23="","",M23 )</f>
        <v/>
      </c>
      <c r="AA23" s="285"/>
      <c r="AB23" s="285"/>
      <c r="AC23" s="285"/>
    </row>
    <row r="24" spans="1:35" ht="14.25" hidden="1" customHeight="1">
      <c r="A24" s="701"/>
      <c r="B24" s="701"/>
      <c r="C24" s="701"/>
      <c r="D24" s="701"/>
      <c r="E24" s="701"/>
      <c r="F24" s="308"/>
      <c r="G24" s="308"/>
      <c r="H24" s="308"/>
      <c r="I24" s="700"/>
      <c r="J24" s="700"/>
      <c r="K24" s="312"/>
      <c r="L24" s="143"/>
      <c r="M24" s="177"/>
      <c r="N24" s="692"/>
      <c r="O24" s="267"/>
      <c r="P24" s="264"/>
      <c r="Q24" s="265" t="str">
        <f>R23 &amp; "-" &amp; T23</f>
        <v>-</v>
      </c>
      <c r="R24" s="693"/>
      <c r="S24" s="694"/>
      <c r="T24" s="695"/>
      <c r="U24" s="694"/>
      <c r="V24" s="250"/>
      <c r="W24" s="697"/>
      <c r="AA24" s="285"/>
    </row>
    <row r="25" spans="1:35" customFormat="1" ht="15" customHeight="1">
      <c r="A25" s="701"/>
      <c r="B25" s="701"/>
      <c r="C25" s="701"/>
      <c r="D25" s="701"/>
      <c r="E25" s="701"/>
      <c r="F25" s="308"/>
      <c r="G25" s="308"/>
      <c r="H25" s="308"/>
      <c r="I25" s="700"/>
      <c r="J25" s="700"/>
      <c r="K25" s="173"/>
      <c r="L25" s="84"/>
      <c r="M25" s="147" t="s">
        <v>1271</v>
      </c>
      <c r="N25" s="169"/>
      <c r="O25" s="129"/>
      <c r="P25" s="129"/>
      <c r="Q25" s="129"/>
      <c r="R25" s="230"/>
      <c r="S25" s="170"/>
      <c r="T25" s="170"/>
      <c r="U25" s="170"/>
      <c r="V25" s="158"/>
      <c r="W25" s="698"/>
      <c r="X25" s="275"/>
      <c r="Y25" s="275"/>
      <c r="Z25" s="275"/>
      <c r="AA25" s="285"/>
      <c r="AB25" s="275"/>
      <c r="AC25" s="266"/>
      <c r="AD25" s="266"/>
      <c r="AE25" s="266"/>
      <c r="AF25" s="266"/>
      <c r="AG25" s="266"/>
      <c r="AH25" s="266"/>
      <c r="AI25" s="34"/>
    </row>
    <row r="26" spans="1:35" customFormat="1" ht="15" customHeight="1">
      <c r="A26" s="701"/>
      <c r="B26" s="701"/>
      <c r="C26" s="701"/>
      <c r="D26" s="701"/>
      <c r="E26" s="308"/>
      <c r="F26" s="310"/>
      <c r="G26" s="310"/>
      <c r="H26" s="310"/>
      <c r="I26" s="700"/>
      <c r="J26" s="59"/>
      <c r="K26" s="173"/>
      <c r="L26" s="84"/>
      <c r="M26" s="136" t="s">
        <v>871</v>
      </c>
      <c r="N26" s="169"/>
      <c r="O26" s="129"/>
      <c r="P26" s="129"/>
      <c r="Q26" s="129"/>
      <c r="R26" s="230"/>
      <c r="S26" s="170"/>
      <c r="T26" s="170"/>
      <c r="U26" s="169"/>
      <c r="V26" s="170"/>
      <c r="W26" s="158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701"/>
      <c r="B27" s="701"/>
      <c r="C27" s="701"/>
      <c r="D27" s="308"/>
      <c r="E27" s="313"/>
      <c r="F27" s="310"/>
      <c r="G27" s="310"/>
      <c r="H27" s="310"/>
      <c r="I27" s="173"/>
      <c r="J27" s="59"/>
      <c r="K27" s="152"/>
      <c r="L27" s="84"/>
      <c r="M27" s="135" t="s">
        <v>1272</v>
      </c>
      <c r="N27" s="169"/>
      <c r="O27" s="129"/>
      <c r="P27" s="129"/>
      <c r="Q27" s="129"/>
      <c r="R27" s="230"/>
      <c r="S27" s="170"/>
      <c r="T27" s="170"/>
      <c r="U27" s="169"/>
      <c r="V27" s="170"/>
      <c r="W27" s="158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701"/>
      <c r="B28" s="701"/>
      <c r="C28" s="308"/>
      <c r="D28" s="308"/>
      <c r="E28" s="313"/>
      <c r="F28" s="310"/>
      <c r="G28" s="310"/>
      <c r="H28" s="310"/>
      <c r="I28" s="173"/>
      <c r="J28" s="59"/>
      <c r="K28" s="152"/>
      <c r="L28" s="84"/>
      <c r="M28" s="134" t="s">
        <v>1247</v>
      </c>
      <c r="N28" s="170"/>
      <c r="O28" s="134"/>
      <c r="P28" s="134"/>
      <c r="Q28" s="134"/>
      <c r="R28" s="230"/>
      <c r="S28" s="170"/>
      <c r="T28" s="170"/>
      <c r="U28" s="169"/>
      <c r="V28" s="170"/>
      <c r="W28" s="158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701"/>
      <c r="B29" s="308"/>
      <c r="C29" s="313"/>
      <c r="D29" s="313"/>
      <c r="E29" s="313"/>
      <c r="F29" s="310"/>
      <c r="G29" s="310"/>
      <c r="H29" s="310"/>
      <c r="I29" s="173"/>
      <c r="J29" s="59"/>
      <c r="K29" s="152"/>
      <c r="L29" s="84"/>
      <c r="M29" s="149" t="s">
        <v>879</v>
      </c>
      <c r="N29" s="170"/>
      <c r="O29" s="134"/>
      <c r="P29" s="134"/>
      <c r="Q29" s="134"/>
      <c r="R29" s="230"/>
      <c r="S29" s="170"/>
      <c r="T29" s="170"/>
      <c r="U29" s="169"/>
      <c r="V29" s="170"/>
      <c r="W29" s="158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308"/>
      <c r="B30" s="314"/>
      <c r="C30" s="314"/>
      <c r="D30" s="314"/>
      <c r="E30" s="315"/>
      <c r="F30" s="314"/>
      <c r="G30" s="310"/>
      <c r="H30" s="310"/>
      <c r="I30" s="172"/>
      <c r="J30" s="59"/>
      <c r="K30" s="312"/>
      <c r="L30" s="84"/>
      <c r="M30" s="181" t="s">
        <v>1157</v>
      </c>
      <c r="N30" s="170"/>
      <c r="O30" s="134"/>
      <c r="P30" s="134"/>
      <c r="Q30" s="134"/>
      <c r="R30" s="230"/>
      <c r="S30" s="170"/>
      <c r="T30" s="170"/>
      <c r="U30" s="169"/>
      <c r="V30" s="170"/>
      <c r="W30" s="158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63">
        <v>1</v>
      </c>
      <c r="M32" s="655" t="s">
        <v>2101</v>
      </c>
      <c r="N32" s="655"/>
      <c r="O32" s="655"/>
      <c r="P32" s="655"/>
      <c r="Q32" s="655"/>
      <c r="R32" s="655"/>
      <c r="S32" s="655"/>
      <c r="T32" s="655"/>
      <c r="U32" s="655"/>
      <c r="V32" s="655"/>
    </row>
  </sheetData>
  <sheetProtection password="FA9C" sheet="1" objects="1" scenarios="1" formatColumns="0" formatRows="0"/>
  <dataConsolidate leftLabels="1"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O14:T14"/>
    <mergeCell ref="R15:T15"/>
    <mergeCell ref="N14:N16"/>
    <mergeCell ref="U14:U16"/>
    <mergeCell ref="E22:E25"/>
    <mergeCell ref="M32:V32"/>
    <mergeCell ref="J22:J25"/>
    <mergeCell ref="O21:V21"/>
    <mergeCell ref="O20:V20"/>
    <mergeCell ref="T23:T24"/>
    <mergeCell ref="O22:V22"/>
    <mergeCell ref="S23:S24"/>
    <mergeCell ref="O18:V18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</mergeCells>
  <phoneticPr fontId="8" type="noConversion"/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911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/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/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/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39" customHeight="1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/>
      <c r="I13" s="713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18.75">
      <c r="A14" s="654"/>
      <c r="B14" s="654"/>
      <c r="C14" s="654"/>
      <c r="D14" s="432"/>
      <c r="F14" s="428"/>
      <c r="G14" s="135" t="s">
        <v>862</v>
      </c>
      <c r="H14" s="433"/>
      <c r="I14" s="713"/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18.75">
      <c r="A15" s="654"/>
      <c r="B15" s="654"/>
      <c r="C15" s="432"/>
      <c r="D15" s="432"/>
      <c r="F15" s="507"/>
      <c r="G15" s="246" t="s">
        <v>1292</v>
      </c>
      <c r="H15" s="508"/>
      <c r="I15" s="509"/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18.75">
      <c r="A16" s="654"/>
      <c r="B16" s="287"/>
      <c r="C16" s="287"/>
      <c r="D16" s="287"/>
      <c r="F16" s="428"/>
      <c r="G16" s="149" t="s">
        <v>39</v>
      </c>
      <c r="H16" s="429"/>
      <c r="I16" s="430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287"/>
      <c r="B17" s="287"/>
      <c r="C17" s="287"/>
      <c r="D17" s="287"/>
      <c r="F17" s="428"/>
      <c r="G17" s="181" t="s">
        <v>38</v>
      </c>
      <c r="H17" s="429"/>
      <c r="I17" s="430"/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418" customFormat="1" ht="3" customHeight="1">
      <c r="A18" s="420"/>
      <c r="B18" s="420"/>
      <c r="C18" s="420"/>
      <c r="D18" s="420"/>
      <c r="F18" s="434"/>
      <c r="G18" s="435"/>
      <c r="H18" s="436"/>
      <c r="I18" s="437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</row>
    <row r="19" spans="1:20" s="418" customFormat="1" ht="15" customHeight="1">
      <c r="A19" s="420"/>
      <c r="B19" s="420"/>
      <c r="C19" s="420"/>
      <c r="D19" s="420"/>
      <c r="F19" s="417"/>
      <c r="G19" s="655" t="s">
        <v>127</v>
      </c>
      <c r="H19" s="655"/>
      <c r="I19" s="311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69" hidden="1" customWidth="1"/>
    <col min="9" max="9" width="3.7109375" style="69" customWidth="1"/>
    <col min="10" max="11" width="3.7109375" style="61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66"/>
    <col min="26" max="26" width="11.140625" style="266" customWidth="1"/>
    <col min="27" max="34" width="10.5703125" style="266"/>
    <col min="35" max="16384" width="10.5703125" style="34"/>
  </cols>
  <sheetData>
    <row r="1" spans="7:34" hidden="1">
      <c r="Q1" s="263"/>
      <c r="R1" s="263"/>
    </row>
    <row r="2" spans="7:34" hidden="1">
      <c r="U2" s="263"/>
    </row>
    <row r="3" spans="7:34" hidden="1"/>
    <row r="4" spans="7:34" ht="3" customHeight="1">
      <c r="J4" s="60"/>
      <c r="K4" s="60"/>
      <c r="L4" s="35"/>
      <c r="M4" s="35"/>
      <c r="N4" s="35"/>
      <c r="O4" s="74"/>
      <c r="P4" s="74"/>
      <c r="Q4" s="74"/>
      <c r="R4" s="74"/>
      <c r="S4" s="74"/>
      <c r="T4" s="74"/>
      <c r="U4" s="74"/>
    </row>
    <row r="5" spans="7:34" ht="24.95" customHeight="1">
      <c r="J5" s="60"/>
      <c r="K5" s="60"/>
      <c r="L5" s="656" t="s">
        <v>2070</v>
      </c>
      <c r="M5" s="657"/>
      <c r="N5" s="657"/>
      <c r="O5" s="657"/>
      <c r="P5" s="657"/>
      <c r="Q5" s="657"/>
      <c r="R5" s="657"/>
      <c r="S5" s="657"/>
      <c r="T5" s="657"/>
      <c r="U5" s="658"/>
    </row>
    <row r="6" spans="7:34" ht="3" customHeight="1">
      <c r="J6" s="60"/>
      <c r="K6" s="60"/>
      <c r="L6" s="35"/>
      <c r="M6" s="35"/>
      <c r="N6" s="35"/>
      <c r="O6" s="57"/>
      <c r="P6" s="57"/>
      <c r="Q6" s="57"/>
      <c r="R6" s="57"/>
      <c r="S6" s="57"/>
      <c r="T6" s="57"/>
      <c r="U6" s="57"/>
    </row>
    <row r="7" spans="7:34" s="420" customFormat="1" ht="5.25" hidden="1">
      <c r="L7" s="564"/>
      <c r="M7" s="565"/>
      <c r="O7" s="712"/>
      <c r="P7" s="712"/>
      <c r="Q7" s="712"/>
      <c r="R7" s="712"/>
      <c r="S7" s="712"/>
      <c r="T7" s="712"/>
      <c r="U7" s="712"/>
      <c r="V7" s="712"/>
      <c r="W7" s="309"/>
    </row>
    <row r="8" spans="7:34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584"/>
      <c r="O8" s="677" t="str">
        <f ca="1">IF(datePr_ch="",IF(datePr="","",datePr),datePr_ch)</f>
        <v>24.04.2019</v>
      </c>
      <c r="P8" s="677"/>
      <c r="Q8" s="677"/>
      <c r="R8" s="677"/>
      <c r="S8" s="677"/>
      <c r="T8" s="677"/>
      <c r="U8" s="677"/>
      <c r="V8" s="677"/>
      <c r="W8" s="592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34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84"/>
      <c r="O9" s="677" t="str">
        <f ca="1">IF(numberPr_ch="",IF(numberPr="","",numberPr),numberPr_ch)</f>
        <v>160-161</v>
      </c>
      <c r="P9" s="677"/>
      <c r="Q9" s="677"/>
      <c r="R9" s="677"/>
      <c r="S9" s="677"/>
      <c r="T9" s="677"/>
      <c r="U9" s="677"/>
      <c r="V9" s="677"/>
      <c r="W9" s="592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34" s="420" customFormat="1" ht="5.25" hidden="1">
      <c r="L10" s="564"/>
      <c r="M10" s="565"/>
      <c r="O10" s="712"/>
      <c r="P10" s="712"/>
      <c r="Q10" s="712"/>
      <c r="R10" s="712"/>
      <c r="S10" s="712"/>
      <c r="T10" s="712"/>
      <c r="U10" s="712"/>
      <c r="V10" s="712"/>
      <c r="W10" s="309"/>
    </row>
    <row r="11" spans="7:34" s="224" customFormat="1" ht="15.75" hidden="1" customHeight="1">
      <c r="G11" s="223"/>
      <c r="H11" s="223"/>
      <c r="L11" s="632"/>
      <c r="M11" s="632"/>
      <c r="N11" s="182"/>
      <c r="O11" s="256"/>
      <c r="P11" s="256"/>
      <c r="Q11" s="256"/>
      <c r="R11" s="256"/>
      <c r="S11" s="256"/>
      <c r="T11" s="256"/>
      <c r="U11" s="283" t="s">
        <v>1225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224" customFormat="1">
      <c r="G12" s="223"/>
      <c r="H12" s="223"/>
      <c r="L12" s="182"/>
      <c r="M12" s="182"/>
      <c r="N12" s="182"/>
      <c r="O12" s="700"/>
      <c r="P12" s="700"/>
      <c r="Q12" s="700"/>
      <c r="R12" s="700"/>
      <c r="S12" s="700"/>
      <c r="T12" s="700"/>
      <c r="U12" s="70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60"/>
      <c r="K13" s="60"/>
      <c r="L13" s="617" t="s">
        <v>1339</v>
      </c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 t="s">
        <v>1340</v>
      </c>
    </row>
    <row r="14" spans="7:34" ht="15" customHeight="1">
      <c r="J14" s="60"/>
      <c r="K14" s="60"/>
      <c r="L14" s="617" t="s">
        <v>952</v>
      </c>
      <c r="M14" s="617" t="s">
        <v>1269</v>
      </c>
      <c r="N14" s="617"/>
      <c r="O14" s="707" t="s">
        <v>1344</v>
      </c>
      <c r="P14" s="707"/>
      <c r="Q14" s="707"/>
      <c r="R14" s="707"/>
      <c r="S14" s="707"/>
      <c r="T14" s="707"/>
      <c r="U14" s="617" t="s">
        <v>1187</v>
      </c>
      <c r="V14" s="711" t="s">
        <v>1124</v>
      </c>
      <c r="W14" s="617"/>
    </row>
    <row r="15" spans="7:34" ht="14.25" customHeight="1">
      <c r="J15" s="60"/>
      <c r="K15" s="60"/>
      <c r="L15" s="617"/>
      <c r="M15" s="617"/>
      <c r="N15" s="617"/>
      <c r="O15" s="221" t="s">
        <v>0</v>
      </c>
      <c r="P15" s="708" t="s">
        <v>1120</v>
      </c>
      <c r="Q15" s="708"/>
      <c r="R15" s="629" t="s">
        <v>1</v>
      </c>
      <c r="S15" s="629"/>
      <c r="T15" s="629"/>
      <c r="U15" s="617"/>
      <c r="V15" s="711"/>
      <c r="W15" s="617"/>
    </row>
    <row r="16" spans="7:34" ht="33.75" customHeight="1">
      <c r="J16" s="60"/>
      <c r="K16" s="60"/>
      <c r="L16" s="617"/>
      <c r="M16" s="617"/>
      <c r="N16" s="617"/>
      <c r="O16" s="390" t="s">
        <v>2</v>
      </c>
      <c r="P16" s="391" t="s">
        <v>3</v>
      </c>
      <c r="Q16" s="391" t="s">
        <v>1249</v>
      </c>
      <c r="R16" s="392" t="s">
        <v>1123</v>
      </c>
      <c r="S16" s="709" t="s">
        <v>1122</v>
      </c>
      <c r="T16" s="709"/>
      <c r="U16" s="617"/>
      <c r="V16" s="711"/>
      <c r="W16" s="617"/>
    </row>
    <row r="17" spans="1:35" ht="12" customHeight="1">
      <c r="J17" s="60"/>
      <c r="K17" s="218">
        <v>1</v>
      </c>
      <c r="L17" s="525" t="s">
        <v>953</v>
      </c>
      <c r="M17" s="525" t="s">
        <v>910</v>
      </c>
      <c r="N17" s="532" t="str">
        <f ca="1">OFFSET(N17,0,-1)</f>
        <v>2</v>
      </c>
      <c r="O17" s="526">
        <f ca="1">OFFSET(O17,0,-1)+1</f>
        <v>3</v>
      </c>
      <c r="P17" s="526">
        <f ca="1">OFFSET(P17,0,-1)+1</f>
        <v>4</v>
      </c>
      <c r="Q17" s="526">
        <f ca="1">OFFSET(Q17,0,-1)+1</f>
        <v>5</v>
      </c>
      <c r="R17" s="526">
        <f ca="1">OFFSET(R17,0,-1)+1</f>
        <v>6</v>
      </c>
      <c r="S17" s="710">
        <f ca="1">OFFSET(S17,0,-1)+1</f>
        <v>7</v>
      </c>
      <c r="T17" s="710"/>
      <c r="U17" s="526">
        <f ca="1">OFFSET(U17,0,-2)+1</f>
        <v>8</v>
      </c>
      <c r="V17" s="532">
        <f ca="1">OFFSET(V17,0,-1)</f>
        <v>8</v>
      </c>
      <c r="W17" s="526">
        <f ca="1">OFFSET(W17,0,-1)+1</f>
        <v>9</v>
      </c>
    </row>
    <row r="18" spans="1:35" ht="22.5">
      <c r="A18" s="701">
        <v>1</v>
      </c>
      <c r="B18" s="308"/>
      <c r="C18" s="308"/>
      <c r="D18" s="308"/>
      <c r="E18" s="309"/>
      <c r="F18" s="310"/>
      <c r="G18" s="310"/>
      <c r="H18" s="310"/>
      <c r="I18" s="311"/>
      <c r="J18" s="152"/>
      <c r="K18" s="152"/>
      <c r="L18" s="520">
        <f>mergeValue(A18)</f>
        <v>1</v>
      </c>
      <c r="M18" s="524" t="s">
        <v>881</v>
      </c>
      <c r="N18" s="530"/>
      <c r="O18" s="644"/>
      <c r="P18" s="644"/>
      <c r="Q18" s="644"/>
      <c r="R18" s="644"/>
      <c r="S18" s="644"/>
      <c r="T18" s="644"/>
      <c r="U18" s="644"/>
      <c r="V18" s="644"/>
      <c r="W18" s="542" t="s">
        <v>2071</v>
      </c>
    </row>
    <row r="19" spans="1:35" ht="22.5">
      <c r="A19" s="701"/>
      <c r="B19" s="701">
        <v>1</v>
      </c>
      <c r="C19" s="308"/>
      <c r="D19" s="308"/>
      <c r="E19" s="310"/>
      <c r="F19" s="310"/>
      <c r="G19" s="310"/>
      <c r="H19" s="310"/>
      <c r="I19" s="172"/>
      <c r="J19" s="153"/>
      <c r="K19" s="34"/>
      <c r="L19" s="307" t="str">
        <f>mergeValue(A19) &amp;"."&amp; mergeValue(B19)</f>
        <v>1.1</v>
      </c>
      <c r="M19" s="131" t="s">
        <v>876</v>
      </c>
      <c r="N19" s="253"/>
      <c r="O19" s="699"/>
      <c r="P19" s="699"/>
      <c r="Q19" s="699"/>
      <c r="R19" s="699"/>
      <c r="S19" s="699"/>
      <c r="T19" s="699"/>
      <c r="U19" s="699"/>
      <c r="V19" s="699"/>
      <c r="W19" s="254" t="s">
        <v>10</v>
      </c>
    </row>
    <row r="20" spans="1:35" ht="45">
      <c r="A20" s="701"/>
      <c r="B20" s="701"/>
      <c r="C20" s="701">
        <v>1</v>
      </c>
      <c r="D20" s="308"/>
      <c r="E20" s="310"/>
      <c r="F20" s="310"/>
      <c r="G20" s="310"/>
      <c r="H20" s="310"/>
      <c r="I20" s="312"/>
      <c r="J20" s="153"/>
      <c r="K20" s="74"/>
      <c r="L20" s="307" t="str">
        <f>mergeValue(A20) &amp;"."&amp; mergeValue(B20)&amp;"."&amp; mergeValue(C20)</f>
        <v>1.1.1</v>
      </c>
      <c r="M20" s="132" t="s">
        <v>1246</v>
      </c>
      <c r="N20" s="253"/>
      <c r="O20" s="699"/>
      <c r="P20" s="699"/>
      <c r="Q20" s="699"/>
      <c r="R20" s="699"/>
      <c r="S20" s="699"/>
      <c r="T20" s="699"/>
      <c r="U20" s="699"/>
      <c r="V20" s="699"/>
      <c r="W20" s="254" t="s">
        <v>129</v>
      </c>
      <c r="AA20" s="285"/>
    </row>
    <row r="21" spans="1:35" ht="33.75">
      <c r="A21" s="701"/>
      <c r="B21" s="701"/>
      <c r="C21" s="701"/>
      <c r="D21" s="701">
        <v>1</v>
      </c>
      <c r="E21" s="310"/>
      <c r="F21" s="310"/>
      <c r="G21" s="310"/>
      <c r="H21" s="310"/>
      <c r="I21" s="700"/>
      <c r="J21" s="153"/>
      <c r="K21" s="74"/>
      <c r="L21" s="307" t="str">
        <f>mergeValue(A21) &amp;"."&amp; mergeValue(B21)&amp;"."&amp; mergeValue(C21)&amp;"."&amp; mergeValue(D21)</f>
        <v>1.1.1.1</v>
      </c>
      <c r="M21" s="133" t="s">
        <v>1270</v>
      </c>
      <c r="N21" s="253"/>
      <c r="O21" s="703"/>
      <c r="P21" s="703"/>
      <c r="Q21" s="703"/>
      <c r="R21" s="703"/>
      <c r="S21" s="703"/>
      <c r="T21" s="703"/>
      <c r="U21" s="703"/>
      <c r="V21" s="703"/>
      <c r="W21" s="254" t="s">
        <v>130</v>
      </c>
      <c r="AA21" s="285"/>
    </row>
    <row r="22" spans="1:35" ht="33.75">
      <c r="A22" s="701"/>
      <c r="B22" s="701"/>
      <c r="C22" s="701"/>
      <c r="D22" s="701"/>
      <c r="E22" s="701">
        <v>1</v>
      </c>
      <c r="F22" s="310"/>
      <c r="G22" s="310"/>
      <c r="H22" s="310"/>
      <c r="I22" s="700"/>
      <c r="J22" s="700"/>
      <c r="K22" s="74"/>
      <c r="L22" s="307" t="str">
        <f>mergeValue(A22) &amp;"."&amp; mergeValue(B22)&amp;"."&amp; mergeValue(C22)&amp;"."&amp; mergeValue(D22)&amp;"."&amp; mergeValue(E22)</f>
        <v>1.1.1.1.1</v>
      </c>
      <c r="M22" s="144" t="s">
        <v>868</v>
      </c>
      <c r="N22" s="254"/>
      <c r="O22" s="702"/>
      <c r="P22" s="702"/>
      <c r="Q22" s="702"/>
      <c r="R22" s="702"/>
      <c r="S22" s="702"/>
      <c r="T22" s="702"/>
      <c r="U22" s="702"/>
      <c r="V22" s="702"/>
      <c r="W22" s="254" t="s">
        <v>11</v>
      </c>
      <c r="Y22" s="285" t="str">
        <f>strCheckUnique(Z22:Z25)</f>
        <v/>
      </c>
      <c r="AA22" s="285"/>
    </row>
    <row r="23" spans="1:35" ht="66" customHeight="1">
      <c r="A23" s="701"/>
      <c r="B23" s="701"/>
      <c r="C23" s="701"/>
      <c r="D23" s="701"/>
      <c r="E23" s="701"/>
      <c r="F23" s="308">
        <v>1</v>
      </c>
      <c r="G23" s="308"/>
      <c r="H23" s="308"/>
      <c r="I23" s="700"/>
      <c r="J23" s="700"/>
      <c r="K23" s="312"/>
      <c r="L23" s="307" t="str">
        <f>mergeValue(A23) &amp;"."&amp; mergeValue(B23)&amp;"."&amp; mergeValue(C23)&amp;"."&amp; mergeValue(D23)&amp;"."&amp; mergeValue(E23)&amp;"."&amp; mergeValue(F23)</f>
        <v>1.1.1.1.1.1</v>
      </c>
      <c r="M23" s="301"/>
      <c r="N23" s="692"/>
      <c r="O23" s="164"/>
      <c r="P23" s="164"/>
      <c r="Q23" s="164"/>
      <c r="R23" s="693"/>
      <c r="S23" s="694" t="s">
        <v>944</v>
      </c>
      <c r="T23" s="693"/>
      <c r="U23" s="694" t="s">
        <v>945</v>
      </c>
      <c r="V23" s="250"/>
      <c r="W23" s="696" t="s">
        <v>2072</v>
      </c>
      <c r="X23" s="266" t="str">
        <f>strCheckDate(O24:V24)</f>
        <v/>
      </c>
      <c r="Z23" s="285" t="str">
        <f>IF(M23="","",M23 )</f>
        <v/>
      </c>
      <c r="AA23" s="285"/>
      <c r="AB23" s="285"/>
      <c r="AC23" s="285"/>
    </row>
    <row r="24" spans="1:35" ht="14.25" hidden="1" customHeight="1">
      <c r="A24" s="701"/>
      <c r="B24" s="701"/>
      <c r="C24" s="701"/>
      <c r="D24" s="701"/>
      <c r="E24" s="701"/>
      <c r="F24" s="308"/>
      <c r="G24" s="308"/>
      <c r="H24" s="308"/>
      <c r="I24" s="700"/>
      <c r="J24" s="700"/>
      <c r="K24" s="312"/>
      <c r="L24" s="143"/>
      <c r="M24" s="177"/>
      <c r="N24" s="692"/>
      <c r="O24" s="267"/>
      <c r="P24" s="264"/>
      <c r="Q24" s="265" t="str">
        <f>R23 &amp; "-" &amp; T23</f>
        <v>-</v>
      </c>
      <c r="R24" s="693"/>
      <c r="S24" s="694"/>
      <c r="T24" s="695"/>
      <c r="U24" s="694"/>
      <c r="V24" s="250"/>
      <c r="W24" s="697"/>
      <c r="AA24" s="285"/>
    </row>
    <row r="25" spans="1:35" customFormat="1" ht="15" customHeight="1">
      <c r="A25" s="701"/>
      <c r="B25" s="701"/>
      <c r="C25" s="701"/>
      <c r="D25" s="701"/>
      <c r="E25" s="701"/>
      <c r="F25" s="308"/>
      <c r="G25" s="308"/>
      <c r="H25" s="308"/>
      <c r="I25" s="700"/>
      <c r="J25" s="700"/>
      <c r="K25" s="173"/>
      <c r="L25" s="84"/>
      <c r="M25" s="147" t="s">
        <v>1271</v>
      </c>
      <c r="N25" s="169"/>
      <c r="O25" s="129"/>
      <c r="P25" s="129"/>
      <c r="Q25" s="129"/>
      <c r="R25" s="230"/>
      <c r="S25" s="170"/>
      <c r="T25" s="170"/>
      <c r="U25" s="170"/>
      <c r="V25" s="158"/>
      <c r="W25" s="698"/>
      <c r="X25" s="275"/>
      <c r="Y25" s="275"/>
      <c r="Z25" s="275"/>
      <c r="AA25" s="285"/>
      <c r="AB25" s="275"/>
      <c r="AC25" s="266"/>
      <c r="AD25" s="266"/>
      <c r="AE25" s="266"/>
      <c r="AF25" s="266"/>
      <c r="AG25" s="266"/>
      <c r="AH25" s="266"/>
      <c r="AI25" s="34"/>
    </row>
    <row r="26" spans="1:35" customFormat="1">
      <c r="A26" s="701"/>
      <c r="B26" s="701"/>
      <c r="C26" s="701"/>
      <c r="D26" s="701"/>
      <c r="E26" s="308"/>
      <c r="F26" s="310"/>
      <c r="G26" s="310"/>
      <c r="H26" s="310"/>
      <c r="I26" s="700"/>
      <c r="J26" s="59"/>
      <c r="K26" s="173"/>
      <c r="L26" s="84"/>
      <c r="M26" s="136" t="s">
        <v>871</v>
      </c>
      <c r="N26" s="169"/>
      <c r="O26" s="129"/>
      <c r="P26" s="129"/>
      <c r="Q26" s="129"/>
      <c r="R26" s="230"/>
      <c r="S26" s="170"/>
      <c r="T26" s="170"/>
      <c r="U26" s="169"/>
      <c r="V26" s="170"/>
      <c r="W26" s="158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>
      <c r="A27" s="701"/>
      <c r="B27" s="701"/>
      <c r="C27" s="701"/>
      <c r="D27" s="308"/>
      <c r="E27" s="313"/>
      <c r="F27" s="310"/>
      <c r="G27" s="310"/>
      <c r="H27" s="310"/>
      <c r="I27" s="173"/>
      <c r="J27" s="59"/>
      <c r="K27" s="152"/>
      <c r="L27" s="84"/>
      <c r="M27" s="135" t="s">
        <v>1272</v>
      </c>
      <c r="N27" s="169"/>
      <c r="O27" s="129"/>
      <c r="P27" s="129"/>
      <c r="Q27" s="129"/>
      <c r="R27" s="230"/>
      <c r="S27" s="170"/>
      <c r="T27" s="170"/>
      <c r="U27" s="169"/>
      <c r="V27" s="170"/>
      <c r="W27" s="158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>
      <c r="A28" s="701"/>
      <c r="B28" s="701"/>
      <c r="C28" s="308"/>
      <c r="D28" s="308"/>
      <c r="E28" s="313"/>
      <c r="F28" s="310"/>
      <c r="G28" s="310"/>
      <c r="H28" s="310"/>
      <c r="I28" s="173"/>
      <c r="J28" s="59"/>
      <c r="K28" s="152"/>
      <c r="L28" s="84"/>
      <c r="M28" s="134" t="s">
        <v>1247</v>
      </c>
      <c r="N28" s="170"/>
      <c r="O28" s="134"/>
      <c r="P28" s="134"/>
      <c r="Q28" s="134"/>
      <c r="R28" s="230"/>
      <c r="S28" s="170"/>
      <c r="T28" s="170"/>
      <c r="U28" s="169"/>
      <c r="V28" s="170"/>
      <c r="W28" s="158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>
      <c r="A29" s="701"/>
      <c r="B29" s="308"/>
      <c r="C29" s="313"/>
      <c r="D29" s="313"/>
      <c r="E29" s="313"/>
      <c r="F29" s="310"/>
      <c r="G29" s="310"/>
      <c r="H29" s="310"/>
      <c r="I29" s="173"/>
      <c r="J29" s="59"/>
      <c r="K29" s="152"/>
      <c r="L29" s="84"/>
      <c r="M29" s="149" t="s">
        <v>879</v>
      </c>
      <c r="N29" s="170"/>
      <c r="O29" s="134"/>
      <c r="P29" s="134"/>
      <c r="Q29" s="134"/>
      <c r="R29" s="230"/>
      <c r="S29" s="170"/>
      <c r="T29" s="170"/>
      <c r="U29" s="169"/>
      <c r="V29" s="170"/>
      <c r="W29" s="158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>
      <c r="A30" s="308"/>
      <c r="B30" s="314"/>
      <c r="C30" s="314"/>
      <c r="D30" s="314"/>
      <c r="E30" s="315"/>
      <c r="F30" s="314"/>
      <c r="G30" s="310"/>
      <c r="H30" s="310"/>
      <c r="I30" s="172"/>
      <c r="J30" s="59"/>
      <c r="K30" s="312"/>
      <c r="L30" s="84"/>
      <c r="M30" s="181" t="s">
        <v>1157</v>
      </c>
      <c r="N30" s="170"/>
      <c r="O30" s="134"/>
      <c r="P30" s="134"/>
      <c r="Q30" s="134"/>
      <c r="R30" s="230"/>
      <c r="S30" s="170"/>
      <c r="T30" s="170"/>
      <c r="U30" s="169"/>
      <c r="V30" s="170"/>
      <c r="W30" s="158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63">
        <v>1</v>
      </c>
      <c r="M32" s="655" t="s">
        <v>2101</v>
      </c>
      <c r="N32" s="655"/>
      <c r="O32" s="655"/>
      <c r="P32" s="655"/>
      <c r="Q32" s="655"/>
      <c r="R32" s="655"/>
      <c r="S32" s="655"/>
      <c r="T32" s="655"/>
      <c r="U32" s="655"/>
      <c r="V32" s="655"/>
    </row>
  </sheetData>
  <sheetProtection password="FA9C" sheet="1" objects="1" scenarios="1" formatColumns="0" formatRows="0"/>
  <dataConsolidate leftLabels="1" link="1"/>
  <mergeCells count="38">
    <mergeCell ref="W23:W25"/>
    <mergeCell ref="U23:U24"/>
    <mergeCell ref="T23:T24"/>
    <mergeCell ref="S23:S24"/>
    <mergeCell ref="L11:M11"/>
    <mergeCell ref="O12:U12"/>
    <mergeCell ref="O7:V7"/>
    <mergeCell ref="O8:V8"/>
    <mergeCell ref="O9:V9"/>
    <mergeCell ref="O10:V10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O21:V21"/>
    <mergeCell ref="O20:V20"/>
    <mergeCell ref="O18:V18"/>
    <mergeCell ref="O22:V22"/>
    <mergeCell ref="O19:V19"/>
    <mergeCell ref="S16:T16"/>
    <mergeCell ref="U14:U16"/>
    <mergeCell ref="S17:T17"/>
    <mergeCell ref="N23:N24"/>
    <mergeCell ref="R23:R24"/>
    <mergeCell ref="M32:V32"/>
    <mergeCell ref="J22:J25"/>
    <mergeCell ref="A18:A29"/>
    <mergeCell ref="B19:B28"/>
    <mergeCell ref="C20:C27"/>
    <mergeCell ref="D21:D26"/>
    <mergeCell ref="I21:I26"/>
    <mergeCell ref="E22:E25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5"/>
  <sheetViews>
    <sheetView showGridLines="0" topLeftCell="F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912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 t="str">
        <f ca="1">IF('Перечень тарифов'!R21="","наименование отсутствует","" &amp; 'Перечень тарифов'!R21 &amp; "")</f>
        <v>наименование отсутствует</v>
      </c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 t="str">
        <f ca="1">IF('Перечень тарифов'!F21="","наименование отсутствует","" &amp; 'Перечень тарифов'!F21 &amp; "")</f>
        <v>Холодное водоснабжение. Питьевая вода</v>
      </c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 t="str">
        <f ca="1">IF(Территории!H13="","","" &amp; Территории!H13 &amp; "")</f>
        <v>Камышинский муниципальный район</v>
      </c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56.25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 t="str">
        <f ca="1">IF(Территории!R14="","","" &amp; Территории!R14 &amp; "")</f>
        <v>Мичуринское (18618422)</v>
      </c>
      <c r="I13" s="554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418" customFormat="1" ht="3" customHeight="1">
      <c r="A14" s="420"/>
      <c r="B14" s="420"/>
      <c r="C14" s="420"/>
      <c r="D14" s="420"/>
      <c r="F14" s="434"/>
      <c r="G14" s="435"/>
      <c r="H14" s="436"/>
      <c r="I14" s="437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</row>
    <row r="15" spans="1:20" s="418" customFormat="1" ht="15" customHeight="1">
      <c r="A15" s="420"/>
      <c r="B15" s="420"/>
      <c r="C15" s="420"/>
      <c r="D15" s="420"/>
      <c r="F15" s="417"/>
      <c r="G15" s="655" t="s">
        <v>127</v>
      </c>
      <c r="H15" s="655"/>
      <c r="I15" s="311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AI33"/>
  <sheetViews>
    <sheetView showGridLines="0" topLeftCell="I22" zoomScaleNormal="100" workbookViewId="0">
      <selection activeCell="W33" sqref="W33"/>
    </sheetView>
  </sheetViews>
  <sheetFormatPr defaultColWidth="10.5703125" defaultRowHeight="14.25"/>
  <cols>
    <col min="1" max="6" width="10.5703125" style="34" hidden="1" customWidth="1"/>
    <col min="7" max="8" width="9.140625" style="69" hidden="1" customWidth="1"/>
    <col min="9" max="9" width="3.7109375" style="69" customWidth="1"/>
    <col min="10" max="11" width="3.7109375" style="61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66"/>
    <col min="36" max="16384" width="10.5703125" style="34"/>
  </cols>
  <sheetData>
    <row r="1" spans="7:35" ht="14.25" hidden="1" customHeight="1">
      <c r="Q1" s="263"/>
      <c r="R1" s="263"/>
    </row>
    <row r="2" spans="7:35" ht="14.25" hidden="1" customHeight="1">
      <c r="U2" s="263"/>
    </row>
    <row r="3" spans="7:35" ht="14.25" hidden="1" customHeight="1"/>
    <row r="4" spans="7:35" ht="3" customHeight="1">
      <c r="J4" s="60"/>
      <c r="K4" s="60"/>
      <c r="L4" s="35"/>
      <c r="M4" s="35"/>
      <c r="N4" s="35"/>
      <c r="O4" s="74"/>
      <c r="P4" s="74"/>
      <c r="Q4" s="74"/>
      <c r="R4" s="74"/>
      <c r="S4" s="74"/>
      <c r="T4" s="74"/>
      <c r="U4" s="74"/>
    </row>
    <row r="5" spans="7:35" ht="24.95" customHeight="1">
      <c r="J5" s="60"/>
      <c r="K5" s="60"/>
      <c r="L5" s="656" t="s">
        <v>2069</v>
      </c>
      <c r="M5" s="657"/>
      <c r="N5" s="657"/>
      <c r="O5" s="657"/>
      <c r="P5" s="657"/>
      <c r="Q5" s="657"/>
      <c r="R5" s="657"/>
      <c r="S5" s="657"/>
      <c r="T5" s="657"/>
      <c r="U5" s="658"/>
      <c r="AI5" s="34"/>
    </row>
    <row r="6" spans="7:35" ht="3" customHeight="1">
      <c r="J6" s="60"/>
      <c r="K6" s="60"/>
      <c r="L6" s="35"/>
      <c r="M6" s="35"/>
      <c r="N6" s="35"/>
      <c r="O6" s="57"/>
      <c r="P6" s="57"/>
      <c r="Q6" s="57"/>
      <c r="R6" s="57"/>
      <c r="S6" s="57"/>
      <c r="T6" s="57"/>
      <c r="U6" s="57"/>
      <c r="AI6" s="34"/>
    </row>
    <row r="7" spans="7:35" s="420" customFormat="1" ht="5.25" hidden="1">
      <c r="L7" s="564"/>
      <c r="M7" s="565"/>
      <c r="O7" s="712"/>
      <c r="P7" s="712"/>
      <c r="Q7" s="712"/>
      <c r="R7" s="712"/>
      <c r="S7" s="712"/>
      <c r="T7" s="712"/>
      <c r="U7" s="712"/>
      <c r="V7" s="712"/>
      <c r="W7" s="309"/>
    </row>
    <row r="8" spans="7:35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584"/>
      <c r="O8" s="677" t="str">
        <f ca="1">IF(datePr_ch="",IF(datePr="","",datePr),datePr_ch)</f>
        <v>24.04.2019</v>
      </c>
      <c r="P8" s="677"/>
      <c r="Q8" s="677"/>
      <c r="R8" s="677"/>
      <c r="S8" s="677"/>
      <c r="T8" s="677"/>
      <c r="U8" s="677"/>
      <c r="V8" s="677"/>
      <c r="W8" s="592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35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84"/>
      <c r="O9" s="677" t="str">
        <f ca="1">IF(numberPr_ch="",IF(numberPr="","",numberPr),numberPr_ch)</f>
        <v>160-161</v>
      </c>
      <c r="P9" s="677"/>
      <c r="Q9" s="677"/>
      <c r="R9" s="677"/>
      <c r="S9" s="677"/>
      <c r="T9" s="677"/>
      <c r="U9" s="677"/>
      <c r="V9" s="677"/>
      <c r="W9" s="592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35" s="420" customFormat="1" ht="5.25" hidden="1">
      <c r="L10" s="564"/>
      <c r="M10" s="565"/>
      <c r="O10" s="712"/>
      <c r="P10" s="712"/>
      <c r="Q10" s="712"/>
      <c r="R10" s="712"/>
      <c r="S10" s="712"/>
      <c r="T10" s="712"/>
      <c r="U10" s="712"/>
      <c r="V10" s="712"/>
      <c r="W10" s="309"/>
    </row>
    <row r="11" spans="7:35" s="224" customFormat="1" ht="11.25" hidden="1" customHeight="1">
      <c r="G11" s="223"/>
      <c r="H11" s="223"/>
      <c r="L11" s="632"/>
      <c r="M11" s="632"/>
      <c r="N11" s="182"/>
      <c r="O11" s="256"/>
      <c r="P11" s="256"/>
      <c r="Q11" s="256"/>
      <c r="R11" s="256"/>
      <c r="S11" s="256"/>
      <c r="T11" s="256"/>
      <c r="U11" s="283" t="s">
        <v>1225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</row>
    <row r="12" spans="7:35" s="224" customFormat="1">
      <c r="G12" s="223"/>
      <c r="H12" s="223"/>
      <c r="L12" s="182"/>
      <c r="M12" s="182"/>
      <c r="N12" s="182"/>
      <c r="O12" s="700"/>
      <c r="P12" s="700"/>
      <c r="Q12" s="700"/>
      <c r="R12" s="700"/>
      <c r="S12" s="700"/>
      <c r="T12" s="700"/>
      <c r="U12" s="70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5" ht="15" customHeight="1">
      <c r="J13" s="60"/>
      <c r="K13" s="60"/>
      <c r="L13" s="617" t="s">
        <v>1339</v>
      </c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 t="s">
        <v>1340</v>
      </c>
      <c r="AI13" s="34"/>
    </row>
    <row r="14" spans="7:35" ht="15" customHeight="1">
      <c r="J14" s="60"/>
      <c r="K14" s="60"/>
      <c r="L14" s="617" t="s">
        <v>952</v>
      </c>
      <c r="M14" s="617" t="s">
        <v>1269</v>
      </c>
      <c r="N14" s="617"/>
      <c r="O14" s="707" t="s">
        <v>1344</v>
      </c>
      <c r="P14" s="707"/>
      <c r="Q14" s="707"/>
      <c r="R14" s="707"/>
      <c r="S14" s="707"/>
      <c r="T14" s="707"/>
      <c r="U14" s="617" t="s">
        <v>1187</v>
      </c>
      <c r="V14" s="711" t="s">
        <v>1124</v>
      </c>
      <c r="W14" s="617"/>
      <c r="AI14" s="34"/>
    </row>
    <row r="15" spans="7:35" ht="14.25" customHeight="1">
      <c r="J15" s="60"/>
      <c r="K15" s="60"/>
      <c r="L15" s="617"/>
      <c r="M15" s="617"/>
      <c r="N15" s="617"/>
      <c r="O15" s="221" t="s">
        <v>0</v>
      </c>
      <c r="P15" s="708" t="s">
        <v>1120</v>
      </c>
      <c r="Q15" s="708"/>
      <c r="R15" s="629" t="s">
        <v>1</v>
      </c>
      <c r="S15" s="629"/>
      <c r="T15" s="629"/>
      <c r="U15" s="617"/>
      <c r="V15" s="711"/>
      <c r="W15" s="617"/>
      <c r="AI15" s="34"/>
    </row>
    <row r="16" spans="7:35" ht="33.75" customHeight="1">
      <c r="J16" s="60"/>
      <c r="K16" s="60"/>
      <c r="L16" s="617"/>
      <c r="M16" s="617"/>
      <c r="N16" s="617"/>
      <c r="O16" s="390" t="s">
        <v>2</v>
      </c>
      <c r="P16" s="391" t="s">
        <v>3</v>
      </c>
      <c r="Q16" s="391" t="s">
        <v>1249</v>
      </c>
      <c r="R16" s="392" t="s">
        <v>1123</v>
      </c>
      <c r="S16" s="709" t="s">
        <v>1122</v>
      </c>
      <c r="T16" s="709"/>
      <c r="U16" s="617"/>
      <c r="V16" s="711"/>
      <c r="W16" s="617"/>
      <c r="AI16" s="34"/>
    </row>
    <row r="17" spans="1:35" ht="12" customHeight="1">
      <c r="J17" s="60"/>
      <c r="K17" s="218">
        <v>1</v>
      </c>
      <c r="L17" s="525" t="s">
        <v>953</v>
      </c>
      <c r="M17" s="525" t="s">
        <v>910</v>
      </c>
      <c r="N17" s="531" t="s">
        <v>910</v>
      </c>
      <c r="O17" s="526">
        <f ca="1">OFFSET(O17,0,-1)+1</f>
        <v>3</v>
      </c>
      <c r="P17" s="526">
        <f ca="1">OFFSET(P17,0,-1)+1</f>
        <v>4</v>
      </c>
      <c r="Q17" s="526">
        <f ca="1">OFFSET(Q17,0,-1)+1</f>
        <v>5</v>
      </c>
      <c r="R17" s="526">
        <f ca="1">OFFSET(R17,0,-1)+1</f>
        <v>6</v>
      </c>
      <c r="S17" s="710">
        <f ca="1">OFFSET(S17,0,-1)+1</f>
        <v>7</v>
      </c>
      <c r="T17" s="710"/>
      <c r="U17" s="526">
        <f ca="1">OFFSET(U17,0,-2)+1</f>
        <v>8</v>
      </c>
      <c r="V17" s="532">
        <f ca="1">OFFSET(V17,0,-1)</f>
        <v>8</v>
      </c>
      <c r="W17" s="526">
        <f ca="1">OFFSET(W17,0,-1)+1</f>
        <v>9</v>
      </c>
    </row>
    <row r="18" spans="1:35" ht="22.5">
      <c r="A18" s="701">
        <v>1</v>
      </c>
      <c r="B18" s="308"/>
      <c r="C18" s="308"/>
      <c r="D18" s="308"/>
      <c r="E18" s="309"/>
      <c r="F18" s="310"/>
      <c r="G18" s="310"/>
      <c r="H18" s="310"/>
      <c r="I18" s="311"/>
      <c r="J18" s="152"/>
      <c r="K18" s="152"/>
      <c r="L18" s="520">
        <f>mergeValue(A18)</f>
        <v>1</v>
      </c>
      <c r="M18" s="524" t="s">
        <v>881</v>
      </c>
      <c r="N18" s="530"/>
      <c r="O18" s="644" t="str">
        <f ca="1">IF('Перечень тарифов'!J21="","","" &amp; 'Перечень тарифов'!J21 &amp; "")</f>
        <v>Тариф на холодную воду питьевую</v>
      </c>
      <c r="P18" s="644"/>
      <c r="Q18" s="644"/>
      <c r="R18" s="644"/>
      <c r="S18" s="644"/>
      <c r="T18" s="644"/>
      <c r="U18" s="644"/>
      <c r="V18" s="644"/>
      <c r="W18" s="542" t="s">
        <v>2071</v>
      </c>
    </row>
    <row r="19" spans="1:35" hidden="1">
      <c r="A19" s="701"/>
      <c r="B19" s="701">
        <v>1</v>
      </c>
      <c r="C19" s="308"/>
      <c r="D19" s="308"/>
      <c r="E19" s="310"/>
      <c r="F19" s="310"/>
      <c r="G19" s="310"/>
      <c r="H19" s="310"/>
      <c r="I19" s="172"/>
      <c r="J19" s="153"/>
      <c r="K19" s="34"/>
      <c r="L19" s="307" t="str">
        <f>mergeValue(A19) &amp;"."&amp; mergeValue(B19)</f>
        <v>1.1</v>
      </c>
      <c r="M19" s="131"/>
      <c r="N19" s="253"/>
      <c r="O19" s="699"/>
      <c r="P19" s="699"/>
      <c r="Q19" s="699"/>
      <c r="R19" s="699"/>
      <c r="S19" s="699"/>
      <c r="T19" s="699"/>
      <c r="U19" s="699"/>
      <c r="V19" s="699"/>
      <c r="W19" s="254"/>
    </row>
    <row r="20" spans="1:35" hidden="1">
      <c r="A20" s="701"/>
      <c r="B20" s="701"/>
      <c r="C20" s="701">
        <v>1</v>
      </c>
      <c r="D20" s="308"/>
      <c r="E20" s="310"/>
      <c r="F20" s="310"/>
      <c r="G20" s="310"/>
      <c r="H20" s="310"/>
      <c r="I20" s="312"/>
      <c r="J20" s="153"/>
      <c r="K20" s="74"/>
      <c r="L20" s="307" t="str">
        <f>mergeValue(A20) &amp;"."&amp; mergeValue(B20)&amp;"."&amp; mergeValue(C20)</f>
        <v>1.1.1</v>
      </c>
      <c r="M20" s="132"/>
      <c r="N20" s="253"/>
      <c r="O20" s="699"/>
      <c r="P20" s="699"/>
      <c r="Q20" s="699"/>
      <c r="R20" s="699"/>
      <c r="S20" s="699"/>
      <c r="T20" s="699"/>
      <c r="U20" s="699"/>
      <c r="V20" s="699"/>
      <c r="W20" s="254"/>
    </row>
    <row r="21" spans="1:35" ht="33.75">
      <c r="A21" s="701"/>
      <c r="B21" s="701"/>
      <c r="C21" s="701"/>
      <c r="D21" s="701">
        <v>1</v>
      </c>
      <c r="E21" s="310"/>
      <c r="F21" s="310"/>
      <c r="G21" s="310"/>
      <c r="H21" s="310"/>
      <c r="I21" s="700"/>
      <c r="J21" s="153"/>
      <c r="K21" s="74"/>
      <c r="L21" s="307" t="str">
        <f>mergeValue(A21) &amp;"."&amp; mergeValue(B21)&amp;"."&amp; mergeValue(C21)&amp;"."&amp; mergeValue(D21)</f>
        <v>1.1.1.1</v>
      </c>
      <c r="M21" s="133" t="s">
        <v>1270</v>
      </c>
      <c r="N21" s="253"/>
      <c r="O21" s="703"/>
      <c r="P21" s="703"/>
      <c r="Q21" s="703"/>
      <c r="R21" s="703"/>
      <c r="S21" s="703"/>
      <c r="T21" s="703"/>
      <c r="U21" s="703"/>
      <c r="V21" s="703"/>
      <c r="W21" s="254" t="s">
        <v>130</v>
      </c>
    </row>
    <row r="22" spans="1:35" ht="33.75">
      <c r="A22" s="701"/>
      <c r="B22" s="701"/>
      <c r="C22" s="701"/>
      <c r="D22" s="701"/>
      <c r="E22" s="701">
        <v>1</v>
      </c>
      <c r="F22" s="310"/>
      <c r="G22" s="310"/>
      <c r="H22" s="310"/>
      <c r="I22" s="700"/>
      <c r="J22" s="700"/>
      <c r="K22" s="74"/>
      <c r="L22" s="307" t="str">
        <f>mergeValue(A22) &amp;"."&amp; mergeValue(B22)&amp;"."&amp; mergeValue(C22)&amp;"."&amp; mergeValue(D22)&amp;"."&amp; mergeValue(E22)</f>
        <v>1.1.1.1.1</v>
      </c>
      <c r="M22" s="144" t="s">
        <v>868</v>
      </c>
      <c r="N22" s="254"/>
      <c r="O22" s="702" t="s">
        <v>4</v>
      </c>
      <c r="P22" s="702"/>
      <c r="Q22" s="702"/>
      <c r="R22" s="702"/>
      <c r="S22" s="702"/>
      <c r="T22" s="702"/>
      <c r="U22" s="702"/>
      <c r="V22" s="702"/>
      <c r="W22" s="254" t="s">
        <v>11</v>
      </c>
      <c r="Y22" s="285" t="str">
        <f>strCheckUnique(Z22:Z25)</f>
        <v/>
      </c>
      <c r="AA22" s="285"/>
    </row>
    <row r="23" spans="1:35" ht="66" customHeight="1">
      <c r="A23" s="701"/>
      <c r="B23" s="701"/>
      <c r="C23" s="701"/>
      <c r="D23" s="701"/>
      <c r="E23" s="701"/>
      <c r="F23" s="308">
        <v>1</v>
      </c>
      <c r="G23" s="308"/>
      <c r="H23" s="308"/>
      <c r="I23" s="700"/>
      <c r="J23" s="700"/>
      <c r="K23" s="312"/>
      <c r="L23" s="307" t="str">
        <f>mergeValue(A23) &amp;"."&amp; mergeValue(B23)&amp;"."&amp; mergeValue(C23)&amp;"."&amp; mergeValue(D23)&amp;"."&amp; mergeValue(E23)&amp;"."&amp; mergeValue(F23)</f>
        <v>1.1.1.1.1.1</v>
      </c>
      <c r="M23" s="301"/>
      <c r="N23" s="267"/>
      <c r="O23" s="598">
        <v>48.44</v>
      </c>
      <c r="P23" s="164"/>
      <c r="Q23" s="164"/>
      <c r="R23" s="693" t="s">
        <v>2037</v>
      </c>
      <c r="S23" s="694" t="s">
        <v>944</v>
      </c>
      <c r="T23" s="693" t="s">
        <v>2038</v>
      </c>
      <c r="U23" s="694" t="s">
        <v>945</v>
      </c>
      <c r="V23" s="250"/>
      <c r="W23" s="696" t="s">
        <v>2072</v>
      </c>
      <c r="X23" s="266" t="str">
        <f>strCheckDate(O24:V24)</f>
        <v/>
      </c>
      <c r="Y23" s="285"/>
      <c r="Z23" s="285" t="str">
        <f>IF(M23="","",M23 )</f>
        <v/>
      </c>
      <c r="AA23" s="285"/>
      <c r="AB23" s="285"/>
      <c r="AC23" s="285"/>
    </row>
    <row r="24" spans="1:35" ht="14.25" hidden="1" customHeight="1">
      <c r="A24" s="701"/>
      <c r="B24" s="701"/>
      <c r="C24" s="701"/>
      <c r="D24" s="701"/>
      <c r="E24" s="701"/>
      <c r="F24" s="308"/>
      <c r="G24" s="308"/>
      <c r="H24" s="308"/>
      <c r="I24" s="700"/>
      <c r="J24" s="700"/>
      <c r="K24" s="312"/>
      <c r="L24" s="143"/>
      <c r="M24" s="177"/>
      <c r="N24" s="267"/>
      <c r="O24" s="267"/>
      <c r="P24" s="264"/>
      <c r="Q24" s="265" t="str">
        <f>R23 &amp; "-" &amp; T23</f>
        <v>01.01.2020-31.12.2020</v>
      </c>
      <c r="R24" s="693"/>
      <c r="S24" s="694"/>
      <c r="T24" s="695"/>
      <c r="U24" s="694"/>
      <c r="V24" s="250"/>
      <c r="W24" s="697"/>
      <c r="Y24" s="285"/>
      <c r="Z24" s="285"/>
      <c r="AA24" s="285"/>
      <c r="AB24" s="285"/>
      <c r="AC24" s="285"/>
    </row>
    <row r="25" spans="1:35" customFormat="1" ht="15" customHeight="1">
      <c r="A25" s="701"/>
      <c r="B25" s="701"/>
      <c r="C25" s="701"/>
      <c r="D25" s="701"/>
      <c r="E25" s="701"/>
      <c r="F25" s="308"/>
      <c r="G25" s="308"/>
      <c r="H25" s="308"/>
      <c r="I25" s="700"/>
      <c r="J25" s="700"/>
      <c r="K25" s="173"/>
      <c r="L25" s="84"/>
      <c r="M25" s="147" t="s">
        <v>1271</v>
      </c>
      <c r="N25" s="136"/>
      <c r="O25" s="129"/>
      <c r="P25" s="129"/>
      <c r="Q25" s="129"/>
      <c r="R25" s="230"/>
      <c r="S25" s="170"/>
      <c r="T25" s="170"/>
      <c r="U25" s="170"/>
      <c r="V25" s="158"/>
      <c r="W25" s="698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</row>
    <row r="26" spans="1:35" ht="33.75" customHeight="1">
      <c r="A26" s="701"/>
      <c r="B26" s="701"/>
      <c r="C26" s="701"/>
      <c r="D26" s="701"/>
      <c r="E26" s="701">
        <v>2</v>
      </c>
      <c r="F26" s="310"/>
      <c r="G26" s="310"/>
      <c r="H26" s="310"/>
      <c r="I26" s="700"/>
      <c r="J26" s="700" t="s">
        <v>2047</v>
      </c>
      <c r="K26" s="74"/>
      <c r="L26" s="307" t="str">
        <f>mergeValue(A26) &amp;"."&amp; mergeValue(B26)&amp;"."&amp; mergeValue(C26)&amp;"."&amp; mergeValue(D26)&amp;"."&amp; mergeValue(E26)</f>
        <v>1.1.1.1.2</v>
      </c>
      <c r="M26" s="144" t="s">
        <v>868</v>
      </c>
      <c r="N26" s="254"/>
      <c r="O26" s="704" t="s">
        <v>1152</v>
      </c>
      <c r="P26" s="705"/>
      <c r="Q26" s="705"/>
      <c r="R26" s="705"/>
      <c r="S26" s="705"/>
      <c r="T26" s="705"/>
      <c r="U26" s="705"/>
      <c r="V26" s="706"/>
      <c r="W26" s="254" t="s">
        <v>11</v>
      </c>
      <c r="Y26" s="285" t="str">
        <f>strCheckUnique(Z26:Z29)</f>
        <v/>
      </c>
      <c r="AA26" s="285"/>
    </row>
    <row r="27" spans="1:35" ht="66" customHeight="1">
      <c r="A27" s="701"/>
      <c r="B27" s="701"/>
      <c r="C27" s="701"/>
      <c r="D27" s="701"/>
      <c r="E27" s="701"/>
      <c r="F27" s="308">
        <v>1</v>
      </c>
      <c r="G27" s="308"/>
      <c r="H27" s="308"/>
      <c r="I27" s="700"/>
      <c r="J27" s="700"/>
      <c r="K27" s="312"/>
      <c r="L27" s="307" t="str">
        <f>mergeValue(A27) &amp;"."&amp; mergeValue(B27)&amp;"."&amp; mergeValue(C27)&amp;"."&amp; mergeValue(D27)&amp;"."&amp; mergeValue(E27)&amp;"."&amp; mergeValue(F27)</f>
        <v>1.1.1.1.2.1</v>
      </c>
      <c r="M27" s="301"/>
      <c r="N27" s="267"/>
      <c r="O27" s="598">
        <v>48.44</v>
      </c>
      <c r="P27" s="164"/>
      <c r="Q27" s="164"/>
      <c r="R27" s="693" t="s">
        <v>2037</v>
      </c>
      <c r="S27" s="694" t="s">
        <v>944</v>
      </c>
      <c r="T27" s="693" t="s">
        <v>2038</v>
      </c>
      <c r="U27" s="694" t="s">
        <v>945</v>
      </c>
      <c r="V27" s="250"/>
      <c r="W27" s="696" t="s">
        <v>2072</v>
      </c>
      <c r="X27" s="266" t="str">
        <f>strCheckDate(O28:V28)</f>
        <v/>
      </c>
      <c r="Y27" s="285"/>
      <c r="Z27" s="285" t="str">
        <f>IF(M27="","",M27 )</f>
        <v/>
      </c>
      <c r="AA27" s="285"/>
      <c r="AB27" s="285"/>
      <c r="AC27" s="285"/>
    </row>
    <row r="28" spans="1:35" ht="14.25" hidden="1" customHeight="1">
      <c r="A28" s="701"/>
      <c r="B28" s="701"/>
      <c r="C28" s="701"/>
      <c r="D28" s="701"/>
      <c r="E28" s="701"/>
      <c r="F28" s="308"/>
      <c r="G28" s="308"/>
      <c r="H28" s="308"/>
      <c r="I28" s="700"/>
      <c r="J28" s="700"/>
      <c r="K28" s="312"/>
      <c r="L28" s="143"/>
      <c r="M28" s="177"/>
      <c r="N28" s="267"/>
      <c r="O28" s="267"/>
      <c r="P28" s="264"/>
      <c r="Q28" s="265" t="str">
        <f>R27 &amp; "-" &amp; T27</f>
        <v>01.01.2020-31.12.2020</v>
      </c>
      <c r="R28" s="693"/>
      <c r="S28" s="694"/>
      <c r="T28" s="695"/>
      <c r="U28" s="694"/>
      <c r="V28" s="250"/>
      <c r="W28" s="697"/>
      <c r="Y28" s="285"/>
      <c r="Z28" s="285"/>
      <c r="AA28" s="285"/>
      <c r="AB28" s="285"/>
      <c r="AC28" s="285"/>
    </row>
    <row r="29" spans="1:35" customFormat="1" ht="15" customHeight="1">
      <c r="A29" s="701"/>
      <c r="B29" s="701"/>
      <c r="C29" s="701"/>
      <c r="D29" s="701"/>
      <c r="E29" s="701"/>
      <c r="F29" s="308"/>
      <c r="G29" s="308"/>
      <c r="H29" s="308"/>
      <c r="I29" s="700"/>
      <c r="J29" s="700"/>
      <c r="K29" s="173"/>
      <c r="L29" s="84"/>
      <c r="M29" s="147" t="s">
        <v>1271</v>
      </c>
      <c r="N29" s="136"/>
      <c r="O29" s="129"/>
      <c r="P29" s="129"/>
      <c r="Q29" s="129"/>
      <c r="R29" s="230"/>
      <c r="S29" s="170"/>
      <c r="T29" s="170"/>
      <c r="U29" s="170"/>
      <c r="V29" s="158"/>
      <c r="W29" s="698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</row>
    <row r="30" spans="1:35" customFormat="1">
      <c r="A30" s="701"/>
      <c r="B30" s="701"/>
      <c r="C30" s="701"/>
      <c r="D30" s="701"/>
      <c r="E30" s="308"/>
      <c r="F30" s="310"/>
      <c r="G30" s="310"/>
      <c r="H30" s="310"/>
      <c r="I30" s="700"/>
      <c r="J30" s="59"/>
      <c r="K30" s="173"/>
      <c r="L30" s="84"/>
      <c r="M30" s="136" t="s">
        <v>871</v>
      </c>
      <c r="N30" s="135"/>
      <c r="O30" s="129"/>
      <c r="P30" s="129"/>
      <c r="Q30" s="129"/>
      <c r="R30" s="230"/>
      <c r="S30" s="170"/>
      <c r="T30" s="170"/>
      <c r="U30" s="169"/>
      <c r="V30" s="170"/>
      <c r="W30" s="158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</row>
    <row r="31" spans="1:35" customFormat="1">
      <c r="A31" s="701"/>
      <c r="B31" s="701"/>
      <c r="C31" s="701"/>
      <c r="D31" s="308"/>
      <c r="E31" s="313"/>
      <c r="F31" s="310"/>
      <c r="G31" s="310"/>
      <c r="H31" s="310"/>
      <c r="I31" s="173"/>
      <c r="J31" s="59"/>
      <c r="K31" s="152"/>
      <c r="L31" s="84"/>
      <c r="M31" s="135" t="s">
        <v>1272</v>
      </c>
      <c r="N31" s="134"/>
      <c r="O31" s="129"/>
      <c r="P31" s="129"/>
      <c r="Q31" s="129"/>
      <c r="R31" s="230"/>
      <c r="S31" s="170"/>
      <c r="T31" s="170"/>
      <c r="U31" s="169"/>
      <c r="V31" s="170"/>
      <c r="W31" s="158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</row>
    <row r="32" spans="1:35" ht="3" customHeight="1">
      <c r="AI32" s="34"/>
    </row>
    <row r="33" spans="12:35" ht="48.95" customHeight="1">
      <c r="L33" s="563">
        <v>1</v>
      </c>
      <c r="M33" s="655" t="s">
        <v>2101</v>
      </c>
      <c r="N33" s="655"/>
      <c r="O33" s="655"/>
      <c r="P33" s="655"/>
      <c r="Q33" s="655"/>
      <c r="R33" s="655"/>
      <c r="S33" s="655"/>
      <c r="T33" s="655"/>
      <c r="U33" s="655"/>
      <c r="V33" s="655"/>
      <c r="AI33" s="34"/>
    </row>
  </sheetData>
  <sheetProtection password="FA9C" sheet="1" objects="1" scenarios="1" formatColumns="0" formatRows="0"/>
  <dataConsolidate leftLabels="1" link="1"/>
  <mergeCells count="45">
    <mergeCell ref="A18:A31"/>
    <mergeCell ref="B19:B31"/>
    <mergeCell ref="C20:C31"/>
    <mergeCell ref="D21:D30"/>
    <mergeCell ref="O8:V8"/>
    <mergeCell ref="O9:V9"/>
    <mergeCell ref="O10:V10"/>
    <mergeCell ref="J22:J25"/>
    <mergeCell ref="O12:U12"/>
    <mergeCell ref="O21:V21"/>
    <mergeCell ref="O20:V20"/>
    <mergeCell ref="W13:W16"/>
    <mergeCell ref="O19:V19"/>
    <mergeCell ref="S16:T16"/>
    <mergeCell ref="S17:T17"/>
    <mergeCell ref="V14:V16"/>
    <mergeCell ref="O14:T14"/>
    <mergeCell ref="R15:T15"/>
    <mergeCell ref="P15:Q15"/>
    <mergeCell ref="J26:J29"/>
    <mergeCell ref="E22:E25"/>
    <mergeCell ref="O18:V18"/>
    <mergeCell ref="W23:W25"/>
    <mergeCell ref="R23:R24"/>
    <mergeCell ref="S23:S24"/>
    <mergeCell ref="I21:I30"/>
    <mergeCell ref="E26:E29"/>
    <mergeCell ref="T23:T24"/>
    <mergeCell ref="U23:U24"/>
    <mergeCell ref="M33:V33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W27:W29"/>
    <mergeCell ref="O26:V26"/>
    <mergeCell ref="R27:R28"/>
    <mergeCell ref="S27:S28"/>
    <mergeCell ref="T27:T28"/>
    <mergeCell ref="U27:U28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 S29:S31"/>
    <dataValidation allowBlank="1" promptTitle="checkPeriodRange" sqref="Q24 Q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type="list" allowBlank="1" showInputMessage="1" showErrorMessage="1" errorTitle="Ошибка" error="Выберите значение из списка" sqref="O22 O26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S27:S28 U27:U28"/>
    <dataValidation type="decimal" allowBlank="1" showErrorMessage="1" errorTitle="Ошибка" error="Допускается ввод только действительных чисел!" sqref="O23 O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1067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/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/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/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39" customHeight="1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/>
      <c r="I13" s="713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18.75">
      <c r="A14" s="654"/>
      <c r="B14" s="654"/>
      <c r="C14" s="654"/>
      <c r="D14" s="432"/>
      <c r="F14" s="428"/>
      <c r="G14" s="135" t="s">
        <v>862</v>
      </c>
      <c r="H14" s="433"/>
      <c r="I14" s="713"/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18.75">
      <c r="A15" s="654"/>
      <c r="B15" s="654"/>
      <c r="C15" s="432"/>
      <c r="D15" s="432"/>
      <c r="F15" s="507"/>
      <c r="G15" s="246" t="s">
        <v>1292</v>
      </c>
      <c r="H15" s="508"/>
      <c r="I15" s="509"/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18.75">
      <c r="A16" s="654"/>
      <c r="B16" s="287"/>
      <c r="C16" s="287"/>
      <c r="D16" s="287"/>
      <c r="F16" s="428"/>
      <c r="G16" s="149" t="s">
        <v>39</v>
      </c>
      <c r="H16" s="429"/>
      <c r="I16" s="430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287"/>
      <c r="B17" s="287"/>
      <c r="C17" s="287"/>
      <c r="D17" s="287"/>
      <c r="F17" s="428"/>
      <c r="G17" s="181" t="s">
        <v>38</v>
      </c>
      <c r="H17" s="429"/>
      <c r="I17" s="430"/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418" customFormat="1" ht="3" customHeight="1">
      <c r="A18" s="420"/>
      <c r="B18" s="420"/>
      <c r="C18" s="420"/>
      <c r="D18" s="420"/>
      <c r="F18" s="434"/>
      <c r="G18" s="435"/>
      <c r="H18" s="436"/>
      <c r="I18" s="437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</row>
    <row r="19" spans="1:20" s="418" customFormat="1" ht="15" customHeight="1">
      <c r="A19" s="420"/>
      <c r="B19" s="420"/>
      <c r="C19" s="420"/>
      <c r="D19" s="420"/>
      <c r="F19" s="417"/>
      <c r="G19" s="655" t="s">
        <v>127</v>
      </c>
      <c r="H19" s="655"/>
      <c r="I19" s="311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0"/>
  </cols>
  <sheetData/>
  <phoneticPr fontId="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69" hidden="1" customWidth="1"/>
    <col min="8" max="8" width="2" style="69" hidden="1" customWidth="1"/>
    <col min="9" max="9" width="3.7109375" style="69" hidden="1" customWidth="1"/>
    <col min="10" max="10" width="3.7109375" style="61" hidden="1" customWidth="1"/>
    <col min="11" max="11" width="3.7109375" style="61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66"/>
    <col min="42" max="42" width="13.42578125" style="266" customWidth="1"/>
    <col min="43" max="50" width="10.5703125" style="26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60"/>
      <c r="K4" s="6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74"/>
      <c r="AE4" s="74"/>
      <c r="AF4" s="74"/>
      <c r="AG4" s="74"/>
      <c r="AH4" s="74"/>
      <c r="AI4" s="74"/>
      <c r="AJ4" s="74"/>
      <c r="AK4" s="35"/>
    </row>
    <row r="5" spans="7:50" ht="26.1" customHeight="1">
      <c r="J5" s="60"/>
      <c r="K5" s="60"/>
      <c r="L5" s="662" t="s">
        <v>2073</v>
      </c>
      <c r="M5" s="662"/>
      <c r="N5" s="662"/>
      <c r="O5" s="662"/>
      <c r="P5" s="662"/>
      <c r="Q5" s="662"/>
      <c r="R5" s="662"/>
      <c r="S5" s="662"/>
      <c r="T5" s="662"/>
      <c r="U5" s="662"/>
      <c r="V5" s="538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251"/>
    </row>
    <row r="6" spans="7:50" ht="3" customHeight="1">
      <c r="J6" s="60"/>
      <c r="K6" s="60"/>
      <c r="L6" s="35"/>
      <c r="M6" s="35"/>
      <c r="N6" s="35"/>
      <c r="O6" s="35"/>
      <c r="P6" s="35"/>
      <c r="Q6" s="35"/>
      <c r="R6" s="35"/>
      <c r="S6" s="57"/>
      <c r="T6" s="57"/>
      <c r="U6" s="57"/>
      <c r="V6" s="57"/>
      <c r="W6" s="57"/>
      <c r="X6" s="57"/>
      <c r="Y6" s="35"/>
    </row>
    <row r="7" spans="7:50" s="420" customFormat="1" ht="5.25" hidden="1">
      <c r="L7" s="564"/>
      <c r="M7" s="565"/>
      <c r="N7" s="712"/>
      <c r="O7" s="712"/>
      <c r="P7" s="712"/>
      <c r="Q7" s="712"/>
      <c r="R7" s="712"/>
      <c r="S7" s="712"/>
      <c r="T7" s="712"/>
      <c r="U7" s="712"/>
      <c r="V7" s="309"/>
      <c r="W7" s="309"/>
    </row>
    <row r="8" spans="7:50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677" t="str">
        <f ca="1">IF(datePr_ch="",IF(datePr="","",datePr),datePr_ch)</f>
        <v>24.04.2019</v>
      </c>
      <c r="O8" s="677"/>
      <c r="P8" s="677"/>
      <c r="Q8" s="677"/>
      <c r="R8" s="677"/>
      <c r="S8" s="677"/>
      <c r="T8" s="677"/>
      <c r="U8" s="677"/>
      <c r="V8" s="592"/>
      <c r="W8" s="311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50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77" t="str">
        <f ca="1">IF(numberPr_ch="",IF(numberPr="","",numberPr),numberPr_ch)</f>
        <v>160-161</v>
      </c>
      <c r="O9" s="677"/>
      <c r="P9" s="677"/>
      <c r="Q9" s="677"/>
      <c r="R9" s="677"/>
      <c r="S9" s="677"/>
      <c r="T9" s="677"/>
      <c r="U9" s="677"/>
      <c r="V9" s="592"/>
      <c r="W9" s="311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50" s="420" customFormat="1" ht="5.25" hidden="1">
      <c r="L10" s="564"/>
      <c r="M10" s="565"/>
      <c r="N10" s="712"/>
      <c r="O10" s="712"/>
      <c r="P10" s="712"/>
      <c r="Q10" s="712"/>
      <c r="R10" s="712"/>
      <c r="S10" s="712"/>
      <c r="T10" s="712"/>
      <c r="U10" s="712"/>
      <c r="V10" s="309"/>
      <c r="W10" s="309"/>
    </row>
    <row r="11" spans="7:50" s="287" customFormat="1" ht="9.75" hidden="1" customHeight="1">
      <c r="L11" s="733"/>
      <c r="M11" s="733"/>
      <c r="N11" s="306"/>
      <c r="O11" s="306"/>
      <c r="P11" s="306"/>
      <c r="Q11" s="306"/>
      <c r="R11" s="306"/>
      <c r="S11" s="734"/>
      <c r="T11" s="734"/>
      <c r="U11" s="734"/>
      <c r="V11" s="734"/>
      <c r="W11" s="734"/>
      <c r="X11" s="734"/>
      <c r="Y11" s="284"/>
      <c r="AD11" s="287" t="s">
        <v>1282</v>
      </c>
      <c r="AE11" s="287" t="s">
        <v>1283</v>
      </c>
      <c r="AF11" s="287" t="s">
        <v>1282</v>
      </c>
      <c r="AG11" s="287" t="s">
        <v>1283</v>
      </c>
    </row>
    <row r="12" spans="7:50" s="224" customFormat="1" ht="11.25" hidden="1">
      <c r="G12" s="223"/>
      <c r="H12" s="223"/>
      <c r="L12" s="632"/>
      <c r="M12" s="632"/>
      <c r="N12" s="182"/>
      <c r="O12" s="182"/>
      <c r="P12" s="182"/>
      <c r="Q12" s="182"/>
      <c r="R12" s="182"/>
      <c r="S12" s="735"/>
      <c r="T12" s="735"/>
      <c r="U12" s="735"/>
      <c r="V12" s="735"/>
      <c r="W12" s="735"/>
      <c r="X12" s="735"/>
      <c r="Y12" s="92"/>
      <c r="AK12" s="283" t="s">
        <v>1225</v>
      </c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</row>
    <row r="13" spans="7:50">
      <c r="J13" s="60"/>
      <c r="K13" s="60"/>
      <c r="L13" s="35"/>
      <c r="M13" s="35"/>
      <c r="N13" s="35"/>
      <c r="O13" s="35"/>
      <c r="P13" s="35"/>
      <c r="Q13" s="35"/>
      <c r="R13" s="35"/>
      <c r="S13" s="731"/>
      <c r="T13" s="731"/>
      <c r="U13" s="731"/>
      <c r="V13" s="731"/>
      <c r="W13" s="731"/>
      <c r="X13" s="731"/>
      <c r="Y13" s="381"/>
      <c r="AD13" s="731"/>
      <c r="AE13" s="731"/>
      <c r="AF13" s="731"/>
      <c r="AG13" s="731"/>
      <c r="AH13" s="731"/>
      <c r="AI13" s="731"/>
      <c r="AJ13" s="731"/>
      <c r="AK13" s="731"/>
    </row>
    <row r="14" spans="7:50">
      <c r="J14" s="60"/>
      <c r="K14" s="60"/>
      <c r="L14" s="660" t="s">
        <v>1339</v>
      </c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17" t="s">
        <v>1340</v>
      </c>
    </row>
    <row r="15" spans="7:50" ht="14.25" customHeight="1">
      <c r="J15" s="60"/>
      <c r="K15" s="60"/>
      <c r="L15" s="660" t="s">
        <v>952</v>
      </c>
      <c r="M15" s="660" t="s">
        <v>12</v>
      </c>
      <c r="N15" s="660" t="s">
        <v>1278</v>
      </c>
      <c r="O15" s="660"/>
      <c r="P15" s="660"/>
      <c r="Q15" s="660"/>
      <c r="R15" s="715" t="s">
        <v>1250</v>
      </c>
      <c r="S15" s="715"/>
      <c r="T15" s="715"/>
      <c r="U15" s="715"/>
      <c r="V15" s="715" t="s">
        <v>1279</v>
      </c>
      <c r="W15" s="715"/>
      <c r="X15" s="715"/>
      <c r="Y15" s="715"/>
      <c r="Z15" s="715" t="s">
        <v>1253</v>
      </c>
      <c r="AA15" s="715"/>
      <c r="AB15" s="715"/>
      <c r="AC15" s="715"/>
      <c r="AD15" s="715" t="s">
        <v>1344</v>
      </c>
      <c r="AE15" s="715"/>
      <c r="AF15" s="715"/>
      <c r="AG15" s="715"/>
      <c r="AH15" s="715"/>
      <c r="AI15" s="715"/>
      <c r="AJ15" s="715"/>
      <c r="AK15" s="660" t="s">
        <v>1187</v>
      </c>
      <c r="AL15" s="711" t="s">
        <v>1124</v>
      </c>
      <c r="AM15" s="617"/>
    </row>
    <row r="16" spans="7:50" ht="26.25" customHeight="1">
      <c r="J16" s="60"/>
      <c r="K16" s="60"/>
      <c r="L16" s="660"/>
      <c r="M16" s="660"/>
      <c r="N16" s="660"/>
      <c r="O16" s="660"/>
      <c r="P16" s="660"/>
      <c r="Q16" s="660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 t="s">
        <v>1280</v>
      </c>
      <c r="AE16" s="715"/>
      <c r="AF16" s="617" t="s">
        <v>1281</v>
      </c>
      <c r="AG16" s="617"/>
      <c r="AH16" s="714" t="s">
        <v>1</v>
      </c>
      <c r="AI16" s="714"/>
      <c r="AJ16" s="714"/>
      <c r="AK16" s="660"/>
      <c r="AL16" s="711"/>
      <c r="AM16" s="617"/>
    </row>
    <row r="17" spans="1:53" ht="14.25" customHeight="1">
      <c r="J17" s="60"/>
      <c r="K17" s="60"/>
      <c r="L17" s="660"/>
      <c r="M17" s="660"/>
      <c r="N17" s="660"/>
      <c r="O17" s="660"/>
      <c r="P17" s="660"/>
      <c r="Q17" s="660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377" t="s">
        <v>1191</v>
      </c>
      <c r="AE17" s="377" t="s">
        <v>1190</v>
      </c>
      <c r="AF17" s="377" t="s">
        <v>1191</v>
      </c>
      <c r="AG17" s="377" t="s">
        <v>1190</v>
      </c>
      <c r="AH17" s="78" t="s">
        <v>1251</v>
      </c>
      <c r="AI17" s="732" t="s">
        <v>1252</v>
      </c>
      <c r="AJ17" s="732"/>
      <c r="AK17" s="660"/>
      <c r="AL17" s="711"/>
      <c r="AM17" s="617"/>
    </row>
    <row r="18" spans="1:53" ht="12" customHeight="1">
      <c r="J18" s="60"/>
      <c r="K18" s="218">
        <v>1</v>
      </c>
      <c r="L18" s="525" t="s">
        <v>953</v>
      </c>
      <c r="M18" s="525" t="s">
        <v>910</v>
      </c>
      <c r="N18" s="710">
        <f ca="1">OFFSET(N18,0,-1)+1</f>
        <v>3</v>
      </c>
      <c r="O18" s="710"/>
      <c r="P18" s="710"/>
      <c r="Q18" s="710"/>
      <c r="R18" s="710">
        <f ca="1">OFFSET(R18,0,-4)+1</f>
        <v>4</v>
      </c>
      <c r="S18" s="710"/>
      <c r="T18" s="710"/>
      <c r="U18" s="710"/>
      <c r="V18" s="710">
        <f ca="1">OFFSET(V18,0,-4)+1</f>
        <v>5</v>
      </c>
      <c r="W18" s="710"/>
      <c r="X18" s="710"/>
      <c r="Y18" s="710"/>
      <c r="Z18" s="527"/>
      <c r="AA18" s="527"/>
      <c r="AB18" s="527">
        <f ca="1">OFFSET(V18,0,0)+1</f>
        <v>6</v>
      </c>
      <c r="AC18" s="528">
        <f ca="1">AB18</f>
        <v>6</v>
      </c>
      <c r="AD18" s="526">
        <f ca="1">OFFSET(AD18,0,-1)+1</f>
        <v>7</v>
      </c>
      <c r="AE18" s="526">
        <f t="shared" ref="AE18:AJ18" ca="1" si="0">OFFSET(AE18,0,-1)+1</f>
        <v>8</v>
      </c>
      <c r="AF18" s="526">
        <f t="shared" ca="1" si="0"/>
        <v>9</v>
      </c>
      <c r="AG18" s="526">
        <f t="shared" ca="1" si="0"/>
        <v>10</v>
      </c>
      <c r="AH18" s="526">
        <f t="shared" ca="1" si="0"/>
        <v>11</v>
      </c>
      <c r="AI18" s="526">
        <f t="shared" ca="1" si="0"/>
        <v>12</v>
      </c>
      <c r="AJ18" s="526">
        <f t="shared" ca="1" si="0"/>
        <v>13</v>
      </c>
      <c r="AK18" s="526">
        <f ca="1">OFFSET(AK18,0,-1)+1</f>
        <v>14</v>
      </c>
      <c r="AL18" s="529"/>
      <c r="AM18" s="526">
        <v>15</v>
      </c>
    </row>
    <row r="19" spans="1:53" ht="22.5">
      <c r="A19" s="724">
        <v>1</v>
      </c>
      <c r="B19" s="266"/>
      <c r="C19" s="266"/>
      <c r="D19" s="266"/>
      <c r="E19" s="266"/>
      <c r="F19" s="288"/>
      <c r="G19" s="288"/>
      <c r="H19" s="288"/>
      <c r="J19" s="60"/>
      <c r="K19" s="60"/>
      <c r="L19" s="520">
        <f>mergeValue(A19)</f>
        <v>1</v>
      </c>
      <c r="M19" s="524" t="s">
        <v>881</v>
      </c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555" t="s">
        <v>2071</v>
      </c>
    </row>
    <row r="20" spans="1:53" ht="22.5">
      <c r="A20" s="724"/>
      <c r="B20" s="724">
        <v>1</v>
      </c>
      <c r="C20" s="266"/>
      <c r="D20" s="266"/>
      <c r="E20" s="266"/>
      <c r="F20" s="316"/>
      <c r="G20" s="317"/>
      <c r="H20" s="317"/>
      <c r="I20" s="190"/>
      <c r="J20" s="45"/>
      <c r="K20" s="34"/>
      <c r="L20" s="307" t="str">
        <f>mergeValue(A20) &amp;"."&amp; mergeValue(B20)</f>
        <v>1.1</v>
      </c>
      <c r="M20" s="131" t="s">
        <v>876</v>
      </c>
      <c r="N20" s="725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554" t="s">
        <v>10</v>
      </c>
    </row>
    <row r="21" spans="1:53" ht="45">
      <c r="A21" s="724"/>
      <c r="B21" s="724"/>
      <c r="C21" s="724">
        <v>1</v>
      </c>
      <c r="D21" s="266"/>
      <c r="E21" s="266"/>
      <c r="F21" s="316"/>
      <c r="G21" s="317"/>
      <c r="H21" s="317"/>
      <c r="I21" s="190"/>
      <c r="J21" s="45"/>
      <c r="K21" s="34"/>
      <c r="L21" s="307" t="str">
        <f>mergeValue(A21) &amp;"."&amp; mergeValue(B21)&amp;"."&amp; mergeValue(C21)</f>
        <v>1.1.1</v>
      </c>
      <c r="M21" s="132" t="s">
        <v>1246</v>
      </c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5"/>
      <c r="AJ21" s="725"/>
      <c r="AK21" s="725"/>
      <c r="AL21" s="725"/>
      <c r="AM21" s="554" t="s">
        <v>129</v>
      </c>
    </row>
    <row r="22" spans="1:53" ht="20.100000000000001" customHeight="1">
      <c r="A22" s="724"/>
      <c r="B22" s="724"/>
      <c r="C22" s="724"/>
      <c r="D22" s="724">
        <v>1</v>
      </c>
      <c r="E22" s="266"/>
      <c r="F22" s="316"/>
      <c r="G22" s="317"/>
      <c r="H22" s="317"/>
      <c r="I22" s="727"/>
      <c r="J22" s="728"/>
      <c r="K22" s="700"/>
      <c r="L22" s="729" t="str">
        <f>mergeValue(A22) &amp;"."&amp; mergeValue(B22)&amp;"."&amp; mergeValue(C22)&amp;"."&amp; mergeValue(D22)</f>
        <v>1.1.1.1</v>
      </c>
      <c r="M22" s="730"/>
      <c r="N22" s="694" t="s">
        <v>944</v>
      </c>
      <c r="O22" s="716"/>
      <c r="P22" s="722" t="s">
        <v>953</v>
      </c>
      <c r="Q22" s="723"/>
      <c r="R22" s="694" t="s">
        <v>945</v>
      </c>
      <c r="S22" s="716"/>
      <c r="T22" s="717">
        <v>1</v>
      </c>
      <c r="U22" s="718"/>
      <c r="V22" s="694" t="s">
        <v>945</v>
      </c>
      <c r="W22" s="716"/>
      <c r="X22" s="717">
        <v>1</v>
      </c>
      <c r="Y22" s="721"/>
      <c r="Z22" s="694" t="s">
        <v>945</v>
      </c>
      <c r="AA22" s="163"/>
      <c r="AB22" s="85">
        <v>1</v>
      </c>
      <c r="AC22" s="384"/>
      <c r="AD22" s="521"/>
      <c r="AE22" s="521"/>
      <c r="AF22" s="521"/>
      <c r="AG22" s="521"/>
      <c r="AH22" s="523"/>
      <c r="AI22" s="274" t="s">
        <v>944</v>
      </c>
      <c r="AJ22" s="523"/>
      <c r="AK22" s="274" t="s">
        <v>945</v>
      </c>
      <c r="AL22" s="250"/>
      <c r="AM22" s="713" t="s">
        <v>2074</v>
      </c>
      <c r="AN22" s="266" t="e">
        <f ca="1">strCheckDateOnDP(V22:AL22,List06_9_DP)</f>
        <v>#NAME?</v>
      </c>
      <c r="AO22" s="285" t="str">
        <f>IF(AND(COUNTIF(AP18:AP26,AP22)&gt;1,AP22&lt;&gt;""),"ErrUnique:HasDoubleConn","")</f>
        <v/>
      </c>
      <c r="AP22" s="285"/>
      <c r="AQ22" s="285"/>
      <c r="AR22" s="285"/>
      <c r="AS22" s="285"/>
      <c r="AT22" s="285"/>
    </row>
    <row r="23" spans="1:53" ht="20.100000000000001" customHeight="1">
      <c r="A23" s="724"/>
      <c r="B23" s="724"/>
      <c r="C23" s="724"/>
      <c r="D23" s="724"/>
      <c r="E23" s="266"/>
      <c r="F23" s="316"/>
      <c r="G23" s="317"/>
      <c r="H23" s="317"/>
      <c r="I23" s="727"/>
      <c r="J23" s="728"/>
      <c r="K23" s="700"/>
      <c r="L23" s="729"/>
      <c r="M23" s="730"/>
      <c r="N23" s="694"/>
      <c r="O23" s="716"/>
      <c r="P23" s="722"/>
      <c r="Q23" s="723"/>
      <c r="R23" s="694"/>
      <c r="S23" s="716"/>
      <c r="T23" s="717"/>
      <c r="U23" s="719"/>
      <c r="V23" s="694"/>
      <c r="W23" s="716"/>
      <c r="X23" s="717"/>
      <c r="Y23" s="721"/>
      <c r="Z23" s="694"/>
      <c r="AA23" s="397"/>
      <c r="AB23" s="181"/>
      <c r="AC23" s="181"/>
      <c r="AD23" s="229"/>
      <c r="AE23" s="229"/>
      <c r="AF23" s="229"/>
      <c r="AG23" s="268" t="str">
        <f>AH22 &amp; "-" &amp; AJ22</f>
        <v>-</v>
      </c>
      <c r="AH23" s="268"/>
      <c r="AI23" s="268"/>
      <c r="AJ23" s="268"/>
      <c r="AK23" s="268" t="s">
        <v>945</v>
      </c>
      <c r="AL23" s="400"/>
      <c r="AM23" s="713"/>
      <c r="AO23" s="285"/>
      <c r="AP23" s="285"/>
      <c r="AQ23" s="285"/>
      <c r="AR23" s="285"/>
      <c r="AS23" s="285"/>
      <c r="AT23" s="285"/>
    </row>
    <row r="24" spans="1:53" ht="20.100000000000001" customHeight="1">
      <c r="A24" s="724"/>
      <c r="B24" s="724"/>
      <c r="C24" s="724"/>
      <c r="D24" s="724"/>
      <c r="E24" s="266"/>
      <c r="F24" s="316"/>
      <c r="G24" s="317"/>
      <c r="H24" s="317"/>
      <c r="I24" s="727"/>
      <c r="J24" s="728"/>
      <c r="K24" s="700"/>
      <c r="L24" s="729"/>
      <c r="M24" s="730"/>
      <c r="N24" s="694"/>
      <c r="O24" s="716"/>
      <c r="P24" s="722"/>
      <c r="Q24" s="723"/>
      <c r="R24" s="694"/>
      <c r="S24" s="716"/>
      <c r="T24" s="717"/>
      <c r="U24" s="720"/>
      <c r="V24" s="694"/>
      <c r="W24" s="399"/>
      <c r="X24" s="149"/>
      <c r="Y24" s="181"/>
      <c r="Z24" s="228"/>
      <c r="AA24" s="228"/>
      <c r="AB24" s="228"/>
      <c r="AC24" s="228"/>
      <c r="AD24" s="229"/>
      <c r="AE24" s="229"/>
      <c r="AF24" s="229"/>
      <c r="AG24" s="229"/>
      <c r="AH24" s="230"/>
      <c r="AI24" s="170"/>
      <c r="AJ24" s="170"/>
      <c r="AK24" s="230"/>
      <c r="AL24" s="158"/>
      <c r="AM24" s="713"/>
      <c r="AO24" s="285"/>
      <c r="AP24" s="285"/>
      <c r="AQ24" s="285"/>
      <c r="AR24" s="285"/>
      <c r="AS24" s="285"/>
      <c r="AT24" s="285"/>
    </row>
    <row r="25" spans="1:53" ht="20.100000000000001" customHeight="1">
      <c r="A25" s="724"/>
      <c r="B25" s="724"/>
      <c r="C25" s="724"/>
      <c r="D25" s="724"/>
      <c r="E25" s="266"/>
      <c r="F25" s="316"/>
      <c r="G25" s="317"/>
      <c r="H25" s="317"/>
      <c r="I25" s="727"/>
      <c r="J25" s="728"/>
      <c r="K25" s="700"/>
      <c r="L25" s="729"/>
      <c r="M25" s="730"/>
      <c r="N25" s="694"/>
      <c r="O25" s="716"/>
      <c r="P25" s="722"/>
      <c r="Q25" s="723"/>
      <c r="R25" s="694"/>
      <c r="S25" s="231"/>
      <c r="T25" s="233"/>
      <c r="U25" s="232"/>
      <c r="V25" s="228"/>
      <c r="W25" s="228"/>
      <c r="X25" s="228"/>
      <c r="Y25" s="228"/>
      <c r="Z25" s="228"/>
      <c r="AA25" s="228"/>
      <c r="AB25" s="228"/>
      <c r="AC25" s="228"/>
      <c r="AD25" s="229"/>
      <c r="AE25" s="229"/>
      <c r="AF25" s="229"/>
      <c r="AG25" s="229"/>
      <c r="AH25" s="230"/>
      <c r="AI25" s="170"/>
      <c r="AJ25" s="170"/>
      <c r="AK25" s="230"/>
      <c r="AL25" s="158"/>
      <c r="AM25" s="713"/>
      <c r="AO25" s="285"/>
      <c r="AP25" s="285"/>
      <c r="AQ25" s="285"/>
      <c r="AR25" s="285"/>
      <c r="AS25" s="285"/>
      <c r="AT25" s="285"/>
    </row>
    <row r="26" spans="1:53" customFormat="1" ht="20.100000000000001" customHeight="1">
      <c r="A26" s="724"/>
      <c r="B26" s="724"/>
      <c r="C26" s="724"/>
      <c r="D26" s="724"/>
      <c r="E26" s="318"/>
      <c r="F26" s="319"/>
      <c r="G26" s="318"/>
      <c r="H26" s="318"/>
      <c r="I26" s="727"/>
      <c r="J26" s="728"/>
      <c r="K26" s="700"/>
      <c r="L26" s="729"/>
      <c r="M26" s="730"/>
      <c r="N26" s="694"/>
      <c r="O26" s="398"/>
      <c r="P26" s="136"/>
      <c r="Q26" s="181" t="s">
        <v>1254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234"/>
      <c r="AM26" s="713"/>
      <c r="AN26" s="275"/>
      <c r="AO26" s="275"/>
      <c r="AP26" s="286"/>
      <c r="AQ26" s="286"/>
      <c r="AR26" s="286"/>
      <c r="AS26" s="286"/>
      <c r="AT26" s="286"/>
      <c r="AU26" s="275"/>
      <c r="AV26" s="275"/>
      <c r="AW26" s="275"/>
      <c r="AX26" s="275"/>
    </row>
    <row r="27" spans="1:53" customFormat="1" ht="15" customHeight="1">
      <c r="A27" s="724"/>
      <c r="B27" s="724"/>
      <c r="C27" s="724"/>
      <c r="D27" s="318"/>
      <c r="E27" s="318"/>
      <c r="F27" s="316"/>
      <c r="G27" s="318"/>
      <c r="H27" s="318"/>
      <c r="I27" s="152"/>
      <c r="J27" s="59"/>
      <c r="K27" s="152"/>
      <c r="L27" s="296"/>
      <c r="M27" s="135" t="s">
        <v>863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58"/>
      <c r="AM27" s="713"/>
      <c r="AN27" s="275"/>
      <c r="AO27" s="275"/>
      <c r="AP27" s="286"/>
      <c r="AQ27" s="286"/>
      <c r="AR27" s="286"/>
      <c r="AS27" s="286"/>
      <c r="AT27" s="286"/>
      <c r="AU27" s="275"/>
      <c r="AV27" s="275"/>
      <c r="AW27" s="275"/>
      <c r="AX27" s="275"/>
    </row>
    <row r="28" spans="1:53" customFormat="1" ht="15" customHeight="1">
      <c r="A28" s="724"/>
      <c r="B28" s="724"/>
      <c r="C28" s="318"/>
      <c r="D28" s="318"/>
      <c r="E28" s="318"/>
      <c r="F28" s="316"/>
      <c r="G28" s="318"/>
      <c r="H28" s="318"/>
      <c r="I28" s="152"/>
      <c r="J28" s="59"/>
      <c r="K28" s="152"/>
      <c r="L28" s="84"/>
      <c r="M28" s="134" t="s">
        <v>1247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29"/>
      <c r="AE28" s="129"/>
      <c r="AF28" s="129"/>
      <c r="AG28" s="129"/>
      <c r="AH28" s="230"/>
      <c r="AI28" s="170"/>
      <c r="AJ28" s="169"/>
      <c r="AK28" s="134"/>
      <c r="AL28" s="170"/>
      <c r="AM28" s="158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</row>
    <row r="29" spans="1:53" customFormat="1" ht="15" customHeight="1">
      <c r="A29" s="724"/>
      <c r="B29" s="318"/>
      <c r="C29" s="318"/>
      <c r="D29" s="318"/>
      <c r="E29" s="318"/>
      <c r="F29" s="316"/>
      <c r="G29" s="318"/>
      <c r="H29" s="318"/>
      <c r="I29" s="152"/>
      <c r="J29" s="59"/>
      <c r="K29" s="152"/>
      <c r="L29" s="84"/>
      <c r="M29" s="149" t="s">
        <v>879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29"/>
      <c r="AE29" s="129"/>
      <c r="AF29" s="129"/>
      <c r="AG29" s="129"/>
      <c r="AH29" s="230"/>
      <c r="AI29" s="170"/>
      <c r="AJ29" s="169"/>
      <c r="AK29" s="134"/>
      <c r="AL29" s="170"/>
      <c r="AM29" s="158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</row>
    <row r="30" spans="1:53" customFormat="1" ht="15" customHeight="1">
      <c r="F30" s="151"/>
      <c r="G30" s="152"/>
      <c r="H30" s="152"/>
      <c r="I30" s="191"/>
      <c r="J30" s="59"/>
      <c r="L30" s="84"/>
      <c r="M30" s="181" t="s">
        <v>1157</v>
      </c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29"/>
      <c r="AE30" s="129"/>
      <c r="AF30" s="129"/>
      <c r="AG30" s="129"/>
      <c r="AH30" s="230"/>
      <c r="AI30" s="170"/>
      <c r="AJ30" s="169"/>
      <c r="AK30" s="134"/>
      <c r="AL30" s="170"/>
      <c r="AM30" s="158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</row>
    <row r="31" spans="1:53" ht="3" customHeight="1"/>
    <row r="32" spans="1:53" ht="14.25" customHeight="1">
      <c r="L32" s="563">
        <v>1</v>
      </c>
      <c r="M32" s="187" t="s">
        <v>2100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84"/>
      <c r="AZ32" s="184"/>
      <c r="BA32" s="184"/>
    </row>
    <row r="33" spans="12:53" ht="14.25" customHeight="1">
      <c r="L33" s="186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185"/>
      <c r="AZ33" s="185"/>
      <c r="BA33" s="185"/>
    </row>
  </sheetData>
  <sheetProtection password="FA9C" sheet="1" objects="1" scenarios="1" formatColumns="0" formatRows="0"/>
  <dataConsolidate leftLabels="1" link="1"/>
  <mergeCells count="55">
    <mergeCell ref="AI17:AJ17"/>
    <mergeCell ref="L11:M11"/>
    <mergeCell ref="S11:X11"/>
    <mergeCell ref="L12:M12"/>
    <mergeCell ref="S12:X12"/>
    <mergeCell ref="R15:U17"/>
    <mergeCell ref="V15:Y17"/>
    <mergeCell ref="S13:X13"/>
    <mergeCell ref="N20:AL20"/>
    <mergeCell ref="N19:AL19"/>
    <mergeCell ref="Z22:Z23"/>
    <mergeCell ref="Z15:AC17"/>
    <mergeCell ref="I22:I26"/>
    <mergeCell ref="J22:J26"/>
    <mergeCell ref="L22:L26"/>
    <mergeCell ref="M22:M26"/>
    <mergeCell ref="K22:K26"/>
    <mergeCell ref="AK15:AK17"/>
    <mergeCell ref="C21:C27"/>
    <mergeCell ref="D22:D26"/>
    <mergeCell ref="A19:A29"/>
    <mergeCell ref="B20:B28"/>
    <mergeCell ref="N22:N26"/>
    <mergeCell ref="L15:L17"/>
    <mergeCell ref="M15:M17"/>
    <mergeCell ref="N15:Q17"/>
    <mergeCell ref="O22:O25"/>
    <mergeCell ref="N21:AL21"/>
    <mergeCell ref="W22:W23"/>
    <mergeCell ref="X22:X23"/>
    <mergeCell ref="U22:U24"/>
    <mergeCell ref="Y22:Y23"/>
    <mergeCell ref="P22:P25"/>
    <mergeCell ref="Q22:Q25"/>
    <mergeCell ref="R22:R25"/>
    <mergeCell ref="S22:S24"/>
    <mergeCell ref="T22:T24"/>
    <mergeCell ref="V22:V24"/>
    <mergeCell ref="AH16:AJ16"/>
    <mergeCell ref="AD15:AJ15"/>
    <mergeCell ref="AD16:AE16"/>
    <mergeCell ref="AM22:AM27"/>
    <mergeCell ref="L14:AL14"/>
    <mergeCell ref="N18:Q18"/>
    <mergeCell ref="R18:U18"/>
    <mergeCell ref="V18:Y18"/>
    <mergeCell ref="AL15:AL17"/>
    <mergeCell ref="AM14:AM17"/>
    <mergeCell ref="N10:U10"/>
    <mergeCell ref="L5:U5"/>
    <mergeCell ref="N7:U7"/>
    <mergeCell ref="N8:U8"/>
    <mergeCell ref="N9:U9"/>
    <mergeCell ref="AF16:AG16"/>
    <mergeCell ref="AD13:AK13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1068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/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/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/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39" customHeight="1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/>
      <c r="I13" s="713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18.75">
      <c r="A14" s="654"/>
      <c r="B14" s="654"/>
      <c r="C14" s="654"/>
      <c r="D14" s="432"/>
      <c r="F14" s="428"/>
      <c r="G14" s="135" t="s">
        <v>862</v>
      </c>
      <c r="H14" s="433"/>
      <c r="I14" s="713"/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18.75">
      <c r="A15" s="654"/>
      <c r="B15" s="654"/>
      <c r="C15" s="432"/>
      <c r="D15" s="432"/>
      <c r="F15" s="428"/>
      <c r="G15" s="134" t="s">
        <v>1292</v>
      </c>
      <c r="H15" s="429"/>
      <c r="I15" s="430"/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18.75">
      <c r="A16" s="654"/>
      <c r="B16" s="287"/>
      <c r="C16" s="287"/>
      <c r="D16" s="287"/>
      <c r="F16" s="428"/>
      <c r="G16" s="149" t="s">
        <v>39</v>
      </c>
      <c r="H16" s="429"/>
      <c r="I16" s="430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287"/>
      <c r="B17" s="287"/>
      <c r="C17" s="287"/>
      <c r="D17" s="287"/>
      <c r="F17" s="428"/>
      <c r="G17" s="181" t="s">
        <v>38</v>
      </c>
      <c r="H17" s="429"/>
      <c r="I17" s="430"/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418" customFormat="1" ht="3" customHeight="1">
      <c r="A18" s="420"/>
      <c r="B18" s="420"/>
      <c r="C18" s="420"/>
      <c r="D18" s="420"/>
      <c r="F18" s="417"/>
      <c r="G18" s="504"/>
      <c r="H18" s="505"/>
      <c r="I18" s="311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</row>
    <row r="19" spans="1:20" s="418" customFormat="1" ht="15" customHeight="1">
      <c r="A19" s="420"/>
      <c r="B19" s="420"/>
      <c r="C19" s="420"/>
      <c r="D19" s="420"/>
      <c r="F19" s="417"/>
      <c r="G19" s="655" t="s">
        <v>127</v>
      </c>
      <c r="H19" s="655"/>
      <c r="I19" s="311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69" hidden="1" customWidth="1"/>
    <col min="8" max="8" width="2" style="69" hidden="1" customWidth="1"/>
    <col min="9" max="9" width="3.7109375" style="69" hidden="1" customWidth="1"/>
    <col min="10" max="10" width="3.7109375" style="61" hidden="1" customWidth="1"/>
    <col min="11" max="11" width="3.7109375" style="61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66"/>
    <col min="41" max="41" width="13.42578125" style="266" customWidth="1"/>
    <col min="42" max="49" width="10.5703125" style="26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60"/>
      <c r="K4" s="6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74"/>
      <c r="AD4" s="74"/>
      <c r="AE4" s="74"/>
      <c r="AF4" s="74"/>
      <c r="AG4" s="74"/>
      <c r="AH4" s="74"/>
      <c r="AI4" s="74"/>
      <c r="AJ4" s="35"/>
    </row>
    <row r="5" spans="7:49" ht="26.1" customHeight="1">
      <c r="J5" s="60"/>
      <c r="K5" s="60"/>
      <c r="L5" s="662" t="s">
        <v>2073</v>
      </c>
      <c r="M5" s="662"/>
      <c r="N5" s="662"/>
      <c r="O5" s="662"/>
      <c r="P5" s="662"/>
      <c r="Q5" s="662"/>
      <c r="R5" s="662"/>
      <c r="S5" s="662"/>
      <c r="T5" s="662"/>
      <c r="U5" s="538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251"/>
      <c r="AK5" s="74"/>
    </row>
    <row r="6" spans="7:49" ht="3" customHeight="1">
      <c r="J6" s="60"/>
      <c r="K6" s="60"/>
      <c r="L6" s="35"/>
      <c r="M6" s="35"/>
      <c r="N6" s="35"/>
      <c r="O6" s="35"/>
      <c r="P6" s="35"/>
      <c r="Q6" s="35"/>
      <c r="R6" s="57"/>
      <c r="S6" s="57"/>
      <c r="T6" s="57"/>
      <c r="U6" s="57"/>
      <c r="V6" s="57"/>
      <c r="W6" s="57"/>
      <c r="X6" s="35"/>
    </row>
    <row r="7" spans="7:49" s="420" customFormat="1" ht="5.25" hidden="1">
      <c r="L7" s="564"/>
      <c r="M7" s="565" t="s">
        <v>35</v>
      </c>
      <c r="N7" s="712" t="str">
        <f ca="1">IF(NameOrPr="","",NameOrPr)</f>
        <v/>
      </c>
      <c r="O7" s="712"/>
      <c r="P7" s="712"/>
      <c r="Q7" s="712"/>
      <c r="R7" s="712"/>
      <c r="S7" s="712"/>
      <c r="T7" s="712"/>
      <c r="U7" s="309"/>
      <c r="V7" s="309"/>
      <c r="W7" s="309"/>
    </row>
    <row r="8" spans="7:49" s="418" customFormat="1" ht="18.75">
      <c r="G8" s="419"/>
      <c r="H8" s="419"/>
      <c r="L8" s="417"/>
      <c r="M8" s="585" t="str">
        <f ca="1">"Дата подачи заявления об "&amp;IF(datePr_ch="","утверждении","изменении") &amp; " тарифов"</f>
        <v>Дата подачи заявления об утверждении тарифов</v>
      </c>
      <c r="N8" s="677" t="str">
        <f ca="1">IF(datePr_ch="",IF(datePr="","",datePr),datePr_ch)</f>
        <v>24.04.2019</v>
      </c>
      <c r="O8" s="677"/>
      <c r="P8" s="677"/>
      <c r="Q8" s="677"/>
      <c r="R8" s="677"/>
      <c r="S8" s="677"/>
      <c r="T8" s="677"/>
      <c r="U8" s="592"/>
      <c r="V8" s="311"/>
      <c r="W8" s="311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</row>
    <row r="9" spans="7:49" s="418" customFormat="1" ht="18.75">
      <c r="G9" s="419"/>
      <c r="H9" s="419"/>
      <c r="L9" s="417"/>
      <c r="M9" s="585" t="str">
        <f ca="1"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77" t="str">
        <f ca="1">IF(numberPr_ch="",IF(numberPr="","",numberPr),numberPr_ch)</f>
        <v>160-161</v>
      </c>
      <c r="O9" s="677"/>
      <c r="P9" s="677"/>
      <c r="Q9" s="677"/>
      <c r="R9" s="677"/>
      <c r="S9" s="677"/>
      <c r="T9" s="677"/>
      <c r="U9" s="592"/>
      <c r="V9" s="311"/>
      <c r="W9" s="311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</row>
    <row r="10" spans="7:49" s="420" customFormat="1" ht="5.25" hidden="1">
      <c r="L10" s="564"/>
      <c r="M10" s="565" t="s">
        <v>34</v>
      </c>
      <c r="N10" s="712" t="str">
        <f ca="1">IF(IstPub="","",IstPub)</f>
        <v/>
      </c>
      <c r="O10" s="712"/>
      <c r="P10" s="712"/>
      <c r="Q10" s="712"/>
      <c r="R10" s="712"/>
      <c r="S10" s="712"/>
      <c r="T10" s="712"/>
      <c r="U10" s="309"/>
      <c r="V10" s="309"/>
      <c r="W10" s="309"/>
    </row>
    <row r="11" spans="7:49" s="224" customFormat="1" ht="11.25" hidden="1">
      <c r="G11" s="223"/>
      <c r="H11" s="223"/>
      <c r="L11" s="632"/>
      <c r="M11" s="632"/>
      <c r="N11" s="182"/>
      <c r="O11" s="182"/>
      <c r="P11" s="182"/>
      <c r="Q11" s="182"/>
      <c r="R11" s="735"/>
      <c r="S11" s="735"/>
      <c r="T11" s="735"/>
      <c r="U11" s="735"/>
      <c r="V11" s="735"/>
      <c r="W11" s="735"/>
      <c r="X11" s="92"/>
      <c r="AC11" s="287" t="s">
        <v>1282</v>
      </c>
      <c r="AD11" s="287" t="s">
        <v>1283</v>
      </c>
      <c r="AE11" s="287" t="s">
        <v>1282</v>
      </c>
      <c r="AF11" s="287" t="s">
        <v>1283</v>
      </c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</row>
    <row r="12" spans="7:49" s="224" customFormat="1" ht="11.25" hidden="1">
      <c r="G12" s="223"/>
      <c r="H12" s="223"/>
      <c r="L12" s="632"/>
      <c r="M12" s="632"/>
      <c r="N12" s="182"/>
      <c r="O12" s="182"/>
      <c r="P12" s="182"/>
      <c r="Q12" s="182"/>
      <c r="R12" s="735"/>
      <c r="S12" s="735"/>
      <c r="T12" s="735"/>
      <c r="U12" s="735"/>
      <c r="V12" s="735"/>
      <c r="W12" s="735"/>
      <c r="X12" s="92"/>
      <c r="AJ12" s="283" t="s">
        <v>1225</v>
      </c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</row>
    <row r="13" spans="7:49">
      <c r="J13" s="60"/>
      <c r="K13" s="60"/>
      <c r="L13" s="35"/>
      <c r="M13" s="35"/>
      <c r="N13" s="35"/>
      <c r="O13" s="35"/>
      <c r="P13" s="35"/>
      <c r="Q13" s="35"/>
      <c r="R13" s="731"/>
      <c r="S13" s="731"/>
      <c r="T13" s="731"/>
      <c r="U13" s="731"/>
      <c r="V13" s="731"/>
      <c r="W13" s="731"/>
      <c r="X13" s="381"/>
      <c r="AC13" s="731"/>
      <c r="AD13" s="731"/>
      <c r="AE13" s="731"/>
      <c r="AF13" s="731"/>
      <c r="AG13" s="731"/>
      <c r="AH13" s="731"/>
      <c r="AI13" s="731"/>
      <c r="AJ13" s="731"/>
    </row>
    <row r="14" spans="7:49" ht="14.25" customHeight="1">
      <c r="J14" s="60"/>
      <c r="K14" s="60"/>
      <c r="L14" s="660" t="s">
        <v>1339</v>
      </c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17" t="s">
        <v>1340</v>
      </c>
    </row>
    <row r="15" spans="7:49" ht="14.25" customHeight="1">
      <c r="J15" s="60"/>
      <c r="K15" s="60"/>
      <c r="L15" s="660" t="s">
        <v>952</v>
      </c>
      <c r="M15" s="660" t="s">
        <v>12</v>
      </c>
      <c r="N15" s="660" t="s">
        <v>1278</v>
      </c>
      <c r="O15" s="660"/>
      <c r="P15" s="660"/>
      <c r="Q15" s="715" t="s">
        <v>1250</v>
      </c>
      <c r="R15" s="715"/>
      <c r="S15" s="715"/>
      <c r="T15" s="715"/>
      <c r="U15" s="715" t="s">
        <v>1279</v>
      </c>
      <c r="V15" s="715"/>
      <c r="W15" s="715"/>
      <c r="X15" s="715"/>
      <c r="Y15" s="715" t="s">
        <v>1253</v>
      </c>
      <c r="Z15" s="715"/>
      <c r="AA15" s="715"/>
      <c r="AB15" s="715"/>
      <c r="AC15" s="715" t="s">
        <v>1344</v>
      </c>
      <c r="AD15" s="715"/>
      <c r="AE15" s="715"/>
      <c r="AF15" s="715"/>
      <c r="AG15" s="715"/>
      <c r="AH15" s="715"/>
      <c r="AI15" s="715"/>
      <c r="AJ15" s="660" t="s">
        <v>1187</v>
      </c>
      <c r="AK15" s="711" t="s">
        <v>1124</v>
      </c>
      <c r="AL15" s="617"/>
    </row>
    <row r="16" spans="7:49" ht="27.95" customHeight="1">
      <c r="J16" s="60"/>
      <c r="K16" s="60"/>
      <c r="L16" s="660"/>
      <c r="M16" s="660"/>
      <c r="N16" s="660"/>
      <c r="O16" s="660"/>
      <c r="P16" s="660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 t="s">
        <v>1280</v>
      </c>
      <c r="AD16" s="715"/>
      <c r="AE16" s="617" t="s">
        <v>1281</v>
      </c>
      <c r="AF16" s="617"/>
      <c r="AG16" s="714" t="s">
        <v>1</v>
      </c>
      <c r="AH16" s="714"/>
      <c r="AI16" s="714"/>
      <c r="AJ16" s="660"/>
      <c r="AK16" s="711"/>
      <c r="AL16" s="617"/>
    </row>
    <row r="17" spans="1:53" ht="14.25" customHeight="1">
      <c r="J17" s="60"/>
      <c r="K17" s="60"/>
      <c r="L17" s="660"/>
      <c r="M17" s="660"/>
      <c r="N17" s="660"/>
      <c r="O17" s="660"/>
      <c r="P17" s="660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377" t="s">
        <v>1191</v>
      </c>
      <c r="AD17" s="377" t="s">
        <v>1190</v>
      </c>
      <c r="AE17" s="377" t="s">
        <v>1191</v>
      </c>
      <c r="AF17" s="377" t="s">
        <v>1190</v>
      </c>
      <c r="AG17" s="78" t="s">
        <v>1251</v>
      </c>
      <c r="AH17" s="732" t="s">
        <v>1252</v>
      </c>
      <c r="AI17" s="732"/>
      <c r="AJ17" s="660"/>
      <c r="AK17" s="711"/>
      <c r="AL17" s="617"/>
    </row>
    <row r="18" spans="1:53" ht="12" customHeight="1">
      <c r="J18" s="60"/>
      <c r="K18" s="218">
        <v>1</v>
      </c>
      <c r="L18" s="525" t="s">
        <v>953</v>
      </c>
      <c r="M18" s="525" t="s">
        <v>910</v>
      </c>
      <c r="N18" s="710">
        <f ca="1">OFFSET(N18,0,-1)+1</f>
        <v>3</v>
      </c>
      <c r="O18" s="710"/>
      <c r="P18" s="710"/>
      <c r="Q18" s="710">
        <f ca="1">OFFSET(Q18,0,-3)+1</f>
        <v>4</v>
      </c>
      <c r="R18" s="710"/>
      <c r="S18" s="710"/>
      <c r="T18" s="710"/>
      <c r="U18" s="710">
        <f ca="1">OFFSET(U18,0,-4)+1</f>
        <v>5</v>
      </c>
      <c r="V18" s="710"/>
      <c r="W18" s="710"/>
      <c r="X18" s="710"/>
      <c r="Y18" s="527"/>
      <c r="Z18" s="527"/>
      <c r="AA18" s="527">
        <f ca="1">OFFSET(U18,0,0)+1</f>
        <v>6</v>
      </c>
      <c r="AB18" s="528">
        <f ca="1">AA18</f>
        <v>6</v>
      </c>
      <c r="AC18" s="526">
        <f t="shared" ref="AC18:AJ18" ca="1" si="0">OFFSET(AC18,0,-1)+1</f>
        <v>7</v>
      </c>
      <c r="AD18" s="526">
        <f t="shared" ca="1" si="0"/>
        <v>8</v>
      </c>
      <c r="AE18" s="526">
        <f t="shared" ca="1" si="0"/>
        <v>9</v>
      </c>
      <c r="AF18" s="526">
        <f t="shared" ca="1" si="0"/>
        <v>10</v>
      </c>
      <c r="AG18" s="526">
        <f t="shared" ca="1" si="0"/>
        <v>11</v>
      </c>
      <c r="AH18" s="526">
        <f t="shared" ca="1" si="0"/>
        <v>12</v>
      </c>
      <c r="AI18" s="526">
        <f t="shared" ca="1" si="0"/>
        <v>13</v>
      </c>
      <c r="AJ18" s="526">
        <f t="shared" ca="1" si="0"/>
        <v>14</v>
      </c>
      <c r="AK18" s="529"/>
      <c r="AL18" s="526">
        <v>15</v>
      </c>
    </row>
    <row r="19" spans="1:53" ht="22.5">
      <c r="A19" s="724">
        <v>1</v>
      </c>
      <c r="B19" s="266"/>
      <c r="C19" s="266"/>
      <c r="D19" s="266"/>
      <c r="E19" s="266"/>
      <c r="F19" s="288"/>
      <c r="G19" s="288"/>
      <c r="H19" s="288"/>
      <c r="J19" s="60"/>
      <c r="K19" s="60"/>
      <c r="L19" s="307">
        <f>mergeValue(A19)</f>
        <v>1</v>
      </c>
      <c r="M19" s="176" t="s">
        <v>881</v>
      </c>
      <c r="N19" s="743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555" t="s">
        <v>2071</v>
      </c>
    </row>
    <row r="20" spans="1:53" ht="22.5">
      <c r="A20" s="724"/>
      <c r="B20" s="724">
        <v>1</v>
      </c>
      <c r="C20" s="266"/>
      <c r="D20" s="266"/>
      <c r="E20" s="266"/>
      <c r="F20" s="316"/>
      <c r="G20" s="317"/>
      <c r="H20" s="317"/>
      <c r="I20" s="190"/>
      <c r="J20" s="45"/>
      <c r="K20" s="34"/>
      <c r="L20" s="307" t="str">
        <f>mergeValue(A20) &amp;"."&amp; mergeValue(B20)</f>
        <v>1.1</v>
      </c>
      <c r="M20" s="131" t="s">
        <v>876</v>
      </c>
      <c r="N20" s="736"/>
      <c r="O20" s="725"/>
      <c r="P20" s="725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554" t="s">
        <v>10</v>
      </c>
    </row>
    <row r="21" spans="1:53" ht="45">
      <c r="A21" s="724"/>
      <c r="B21" s="724"/>
      <c r="C21" s="724">
        <v>1</v>
      </c>
      <c r="D21" s="266"/>
      <c r="E21" s="266"/>
      <c r="F21" s="316"/>
      <c r="G21" s="317"/>
      <c r="H21" s="317"/>
      <c r="I21" s="190"/>
      <c r="J21" s="45"/>
      <c r="K21" s="34"/>
      <c r="L21" s="307" t="str">
        <f>mergeValue(A21) &amp;"."&amp; mergeValue(B21)&amp;"."&amp; mergeValue(C21)</f>
        <v>1.1.1</v>
      </c>
      <c r="M21" s="132" t="s">
        <v>1246</v>
      </c>
      <c r="N21" s="736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5"/>
      <c r="AJ21" s="725"/>
      <c r="AK21" s="725"/>
      <c r="AL21" s="554" t="s">
        <v>129</v>
      </c>
    </row>
    <row r="22" spans="1:53" ht="20.100000000000001" customHeight="1">
      <c r="A22" s="724"/>
      <c r="B22" s="724"/>
      <c r="C22" s="724"/>
      <c r="D22" s="724">
        <v>1</v>
      </c>
      <c r="E22" s="266"/>
      <c r="F22" s="316"/>
      <c r="G22" s="317"/>
      <c r="H22" s="317"/>
      <c r="I22" s="727"/>
      <c r="J22" s="728"/>
      <c r="K22" s="700"/>
      <c r="L22" s="745" t="str">
        <f>mergeValue(A22) &amp;"."&amp; mergeValue(B22)&amp;"."&amp; mergeValue(C22)&amp;"."&amp; mergeValue(D22)</f>
        <v>1.1.1.1</v>
      </c>
      <c r="M22" s="737"/>
      <c r="N22" s="739"/>
      <c r="O22" s="722" t="s">
        <v>953</v>
      </c>
      <c r="P22" s="723"/>
      <c r="Q22" s="694" t="s">
        <v>945</v>
      </c>
      <c r="R22" s="716"/>
      <c r="S22" s="717">
        <v>1</v>
      </c>
      <c r="T22" s="740"/>
      <c r="U22" s="694" t="s">
        <v>945</v>
      </c>
      <c r="V22" s="716"/>
      <c r="W22" s="717" t="s">
        <v>953</v>
      </c>
      <c r="X22" s="746"/>
      <c r="Y22" s="694" t="s">
        <v>945</v>
      </c>
      <c r="Z22" s="163"/>
      <c r="AA22" s="85">
        <v>1</v>
      </c>
      <c r="AB22" s="540"/>
      <c r="AC22" s="521"/>
      <c r="AD22" s="521"/>
      <c r="AE22" s="522"/>
      <c r="AF22" s="521"/>
      <c r="AG22" s="523"/>
      <c r="AH22" s="274" t="s">
        <v>944</v>
      </c>
      <c r="AI22" s="523"/>
      <c r="AJ22" s="274" t="s">
        <v>945</v>
      </c>
      <c r="AK22" s="250"/>
      <c r="AL22" s="713" t="s">
        <v>2074</v>
      </c>
      <c r="AM22" s="266" t="e">
        <f ca="1">strCheckDateOnDP(AC22:AK22,List06_10_DP)</f>
        <v>#NAME?</v>
      </c>
      <c r="AN22" s="285" t="str">
        <f>IF(AND(COUNTIF(AO18:AO26,AO22)&gt;1,AO22&lt;&gt;""),"ErrUnique:HasDoubleConn","")</f>
        <v/>
      </c>
      <c r="AO22" s="285"/>
      <c r="AP22" s="285"/>
      <c r="AQ22" s="285"/>
      <c r="AR22" s="285"/>
      <c r="AS22" s="285"/>
    </row>
    <row r="23" spans="1:53" ht="20.100000000000001" customHeight="1">
      <c r="A23" s="724"/>
      <c r="B23" s="724"/>
      <c r="C23" s="724"/>
      <c r="D23" s="724"/>
      <c r="E23" s="266"/>
      <c r="F23" s="316"/>
      <c r="G23" s="317"/>
      <c r="H23" s="317"/>
      <c r="I23" s="727"/>
      <c r="J23" s="728"/>
      <c r="K23" s="700"/>
      <c r="L23" s="729"/>
      <c r="M23" s="738"/>
      <c r="N23" s="739"/>
      <c r="O23" s="722"/>
      <c r="P23" s="723"/>
      <c r="Q23" s="694"/>
      <c r="R23" s="716"/>
      <c r="S23" s="717"/>
      <c r="T23" s="741"/>
      <c r="U23" s="694"/>
      <c r="V23" s="716"/>
      <c r="W23" s="717"/>
      <c r="X23" s="747"/>
      <c r="Y23" s="694"/>
      <c r="Z23" s="397"/>
      <c r="AA23" s="181"/>
      <c r="AB23" s="181"/>
      <c r="AC23" s="229"/>
      <c r="AD23" s="229"/>
      <c r="AE23" s="229"/>
      <c r="AF23" s="268" t="str">
        <f>AG22 &amp; "-" &amp; AI22</f>
        <v>-</v>
      </c>
      <c r="AG23" s="268"/>
      <c r="AH23" s="268"/>
      <c r="AI23" s="268"/>
      <c r="AJ23" s="268" t="s">
        <v>945</v>
      </c>
      <c r="AK23" s="400"/>
      <c r="AL23" s="713"/>
      <c r="AN23" s="285"/>
      <c r="AO23" s="285"/>
      <c r="AP23" s="285"/>
      <c r="AQ23" s="285"/>
      <c r="AR23" s="285"/>
      <c r="AS23" s="285"/>
    </row>
    <row r="24" spans="1:53" ht="20.100000000000001" customHeight="1">
      <c r="A24" s="724"/>
      <c r="B24" s="724"/>
      <c r="C24" s="724"/>
      <c r="D24" s="724"/>
      <c r="E24" s="266"/>
      <c r="F24" s="316"/>
      <c r="G24" s="317"/>
      <c r="H24" s="317"/>
      <c r="I24" s="727"/>
      <c r="J24" s="728"/>
      <c r="K24" s="700"/>
      <c r="L24" s="729"/>
      <c r="M24" s="738"/>
      <c r="N24" s="739"/>
      <c r="O24" s="722"/>
      <c r="P24" s="723"/>
      <c r="Q24" s="694"/>
      <c r="R24" s="716"/>
      <c r="S24" s="717"/>
      <c r="T24" s="742"/>
      <c r="U24" s="694"/>
      <c r="V24" s="399"/>
      <c r="W24" s="149"/>
      <c r="X24" s="181"/>
      <c r="Y24" s="228"/>
      <c r="Z24" s="228"/>
      <c r="AA24" s="228"/>
      <c r="AB24" s="228"/>
      <c r="AC24" s="229"/>
      <c r="AD24" s="229"/>
      <c r="AE24" s="229"/>
      <c r="AF24" s="229"/>
      <c r="AG24" s="230"/>
      <c r="AH24" s="170"/>
      <c r="AI24" s="170"/>
      <c r="AJ24" s="230"/>
      <c r="AK24" s="158"/>
      <c r="AL24" s="713"/>
      <c r="AN24" s="285"/>
      <c r="AO24" s="285"/>
      <c r="AP24" s="285"/>
      <c r="AQ24" s="285"/>
      <c r="AR24" s="285"/>
      <c r="AS24" s="285"/>
    </row>
    <row r="25" spans="1:53" ht="20.100000000000001" customHeight="1">
      <c r="A25" s="724"/>
      <c r="B25" s="724"/>
      <c r="C25" s="724"/>
      <c r="D25" s="724"/>
      <c r="E25" s="266"/>
      <c r="F25" s="316"/>
      <c r="G25" s="317"/>
      <c r="H25" s="317"/>
      <c r="I25" s="727"/>
      <c r="J25" s="728"/>
      <c r="K25" s="700"/>
      <c r="L25" s="729"/>
      <c r="M25" s="738"/>
      <c r="N25" s="739"/>
      <c r="O25" s="722"/>
      <c r="P25" s="723"/>
      <c r="Q25" s="694"/>
      <c r="R25" s="231"/>
      <c r="S25" s="233"/>
      <c r="T25" s="232"/>
      <c r="U25" s="228"/>
      <c r="V25" s="228"/>
      <c r="W25" s="228"/>
      <c r="X25" s="228"/>
      <c r="Y25" s="228"/>
      <c r="Z25" s="228"/>
      <c r="AA25" s="228"/>
      <c r="AB25" s="228"/>
      <c r="AC25" s="229"/>
      <c r="AD25" s="229"/>
      <c r="AE25" s="229"/>
      <c r="AF25" s="229"/>
      <c r="AG25" s="230"/>
      <c r="AH25" s="170"/>
      <c r="AI25" s="170"/>
      <c r="AJ25" s="230"/>
      <c r="AK25" s="158"/>
      <c r="AL25" s="713"/>
      <c r="AN25" s="285"/>
      <c r="AO25" s="285"/>
      <c r="AP25" s="285"/>
      <c r="AQ25" s="285"/>
      <c r="AR25" s="285"/>
      <c r="AS25" s="285"/>
    </row>
    <row r="26" spans="1:53" customFormat="1" ht="20.100000000000001" customHeight="1">
      <c r="A26" s="724"/>
      <c r="B26" s="724"/>
      <c r="C26" s="724"/>
      <c r="D26" s="724"/>
      <c r="E26" s="318"/>
      <c r="F26" s="319"/>
      <c r="G26" s="318"/>
      <c r="H26" s="318"/>
      <c r="I26" s="727"/>
      <c r="J26" s="728"/>
      <c r="K26" s="700"/>
      <c r="L26" s="729"/>
      <c r="M26" s="738"/>
      <c r="N26" s="398"/>
      <c r="O26" s="136"/>
      <c r="P26" s="181" t="s">
        <v>1254</v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234"/>
      <c r="AL26" s="713"/>
      <c r="AM26" s="275"/>
      <c r="AN26" s="275"/>
      <c r="AO26" s="286"/>
      <c r="AP26" s="286"/>
      <c r="AQ26" s="286"/>
      <c r="AR26" s="286"/>
      <c r="AS26" s="286"/>
      <c r="AT26" s="275"/>
      <c r="AU26" s="275"/>
      <c r="AV26" s="275"/>
      <c r="AW26" s="275"/>
    </row>
    <row r="27" spans="1:53" customFormat="1" ht="15" customHeight="1">
      <c r="A27" s="724"/>
      <c r="B27" s="724"/>
      <c r="C27" s="724"/>
      <c r="D27" s="318"/>
      <c r="E27" s="318"/>
      <c r="F27" s="316"/>
      <c r="G27" s="318"/>
      <c r="H27" s="318"/>
      <c r="I27" s="152"/>
      <c r="J27" s="59"/>
      <c r="K27" s="152"/>
      <c r="L27" s="296"/>
      <c r="M27" s="135" t="s">
        <v>863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58"/>
      <c r="AL27" s="713"/>
      <c r="AM27" s="275"/>
      <c r="AN27" s="275"/>
      <c r="AO27" s="286"/>
      <c r="AP27" s="286"/>
      <c r="AQ27" s="286"/>
      <c r="AR27" s="286"/>
      <c r="AS27" s="286"/>
      <c r="AT27" s="275"/>
      <c r="AU27" s="275"/>
      <c r="AV27" s="275"/>
      <c r="AW27" s="275"/>
    </row>
    <row r="28" spans="1:53" customFormat="1" ht="15" customHeight="1">
      <c r="A28" s="724"/>
      <c r="B28" s="724"/>
      <c r="C28" s="318"/>
      <c r="D28" s="318"/>
      <c r="E28" s="318"/>
      <c r="F28" s="316"/>
      <c r="G28" s="318"/>
      <c r="H28" s="318"/>
      <c r="I28" s="152"/>
      <c r="J28" s="59"/>
      <c r="K28" s="152"/>
      <c r="L28" s="84"/>
      <c r="M28" s="134" t="s">
        <v>1247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29"/>
      <c r="AD28" s="129"/>
      <c r="AE28" s="129"/>
      <c r="AF28" s="129"/>
      <c r="AG28" s="230"/>
      <c r="AH28" s="135"/>
      <c r="AI28" s="169"/>
      <c r="AJ28" s="134"/>
      <c r="AK28" s="170"/>
      <c r="AL28" s="158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</row>
    <row r="29" spans="1:53" customFormat="1" ht="15" customHeight="1">
      <c r="A29" s="724"/>
      <c r="B29" s="318"/>
      <c r="C29" s="318"/>
      <c r="D29" s="318"/>
      <c r="E29" s="318"/>
      <c r="F29" s="316"/>
      <c r="G29" s="318"/>
      <c r="H29" s="318"/>
      <c r="I29" s="152"/>
      <c r="J29" s="59"/>
      <c r="K29" s="152"/>
      <c r="L29" s="84"/>
      <c r="M29" s="149" t="s">
        <v>879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29"/>
      <c r="AD29" s="129"/>
      <c r="AE29" s="129"/>
      <c r="AF29" s="129"/>
      <c r="AG29" s="230"/>
      <c r="AH29" s="135"/>
      <c r="AI29" s="169"/>
      <c r="AJ29" s="134"/>
      <c r="AK29" s="170"/>
      <c r="AL29" s="158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</row>
    <row r="30" spans="1:53" customFormat="1" ht="15" customHeight="1">
      <c r="F30" s="151"/>
      <c r="G30" s="152"/>
      <c r="H30" s="152"/>
      <c r="I30" s="191"/>
      <c r="J30" s="59"/>
      <c r="L30" s="84"/>
      <c r="M30" s="181" t="s">
        <v>1157</v>
      </c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29"/>
      <c r="AD30" s="129"/>
      <c r="AE30" s="129"/>
      <c r="AF30" s="129"/>
      <c r="AG30" s="230"/>
      <c r="AH30" s="135"/>
      <c r="AI30" s="169"/>
      <c r="AJ30" s="134"/>
      <c r="AK30" s="170"/>
      <c r="AL30" s="158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</row>
    <row r="31" spans="1:53" ht="3" customHeight="1">
      <c r="AM31" s="34"/>
      <c r="AX31" s="266"/>
    </row>
    <row r="32" spans="1:53" ht="14.25" customHeight="1">
      <c r="L32" s="563">
        <v>1</v>
      </c>
      <c r="M32" s="187" t="s">
        <v>2100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84"/>
      <c r="AZ32" s="184"/>
      <c r="BA32" s="184"/>
    </row>
    <row r="33" spans="12:52" ht="14.25" customHeight="1">
      <c r="L33" s="186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185"/>
      <c r="AY33" s="185"/>
      <c r="AZ33" s="185"/>
    </row>
  </sheetData>
  <sheetProtection password="FA9C" sheet="1" objects="1" scenarios="1" formatColumns="0" formatRows="0"/>
  <dataConsolidate leftLabels="1" link="1"/>
  <mergeCells count="54">
    <mergeCell ref="AL14:AL17"/>
    <mergeCell ref="AL22:AL27"/>
    <mergeCell ref="AK15:AK17"/>
    <mergeCell ref="Q15:T17"/>
    <mergeCell ref="U15:X17"/>
    <mergeCell ref="S22:S24"/>
    <mergeCell ref="W22:W23"/>
    <mergeCell ref="Y22:Y23"/>
    <mergeCell ref="X22:X23"/>
    <mergeCell ref="U18:X18"/>
    <mergeCell ref="A19:A29"/>
    <mergeCell ref="B20:B28"/>
    <mergeCell ref="C21:C27"/>
    <mergeCell ref="D22:D26"/>
    <mergeCell ref="Q18:T18"/>
    <mergeCell ref="N19:AK19"/>
    <mergeCell ref="K22:K26"/>
    <mergeCell ref="I22:I26"/>
    <mergeCell ref="J22:J26"/>
    <mergeCell ref="L22:L26"/>
    <mergeCell ref="AC13:AJ13"/>
    <mergeCell ref="M15:M17"/>
    <mergeCell ref="N18:P18"/>
    <mergeCell ref="M22:M26"/>
    <mergeCell ref="P22:P25"/>
    <mergeCell ref="N22:N25"/>
    <mergeCell ref="T22:T24"/>
    <mergeCell ref="N21:AK21"/>
    <mergeCell ref="V22:V23"/>
    <mergeCell ref="O22:O25"/>
    <mergeCell ref="L15:L17"/>
    <mergeCell ref="AC15:AI15"/>
    <mergeCell ref="AJ15:AJ17"/>
    <mergeCell ref="R22:R24"/>
    <mergeCell ref="U22:U24"/>
    <mergeCell ref="N20:AK20"/>
    <mergeCell ref="Y15:AB17"/>
    <mergeCell ref="Q22:Q25"/>
    <mergeCell ref="L5:T5"/>
    <mergeCell ref="N7:T7"/>
    <mergeCell ref="N8:T8"/>
    <mergeCell ref="N9:T9"/>
    <mergeCell ref="L14:AK14"/>
    <mergeCell ref="N15:P17"/>
    <mergeCell ref="AC16:AD16"/>
    <mergeCell ref="AG16:AI16"/>
    <mergeCell ref="AH17:AI17"/>
    <mergeCell ref="AE16:AF16"/>
    <mergeCell ref="L11:M11"/>
    <mergeCell ref="L12:M12"/>
    <mergeCell ref="N10:T10"/>
    <mergeCell ref="R13:W13"/>
    <mergeCell ref="R12:W12"/>
    <mergeCell ref="R11:W11"/>
  </mergeCells>
  <phoneticPr fontId="8" type="noConversion"/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05" hidden="1" customWidth="1"/>
    <col min="2" max="2" width="9.140625" style="106" hidden="1" customWidth="1"/>
    <col min="3" max="3" width="3.7109375" style="107" customWidth="1"/>
    <col min="4" max="4" width="7" style="108" bestFit="1" customWidth="1"/>
    <col min="5" max="5" width="11.28515625" style="108" customWidth="1"/>
    <col min="6" max="6" width="41" style="108" customWidth="1"/>
    <col min="7" max="7" width="18" style="108" customWidth="1"/>
    <col min="8" max="8" width="13.140625" style="108" customWidth="1"/>
    <col min="9" max="9" width="11.42578125" style="108" customWidth="1"/>
    <col min="10" max="10" width="42.140625" style="108" customWidth="1"/>
    <col min="11" max="11" width="115.7109375" style="108" customWidth="1"/>
    <col min="12" max="12" width="3.7109375" style="108" customWidth="1"/>
    <col min="13" max="16384" width="9.140625" style="108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02"/>
      <c r="C5" s="45"/>
      <c r="D5" s="748" t="s">
        <v>13</v>
      </c>
      <c r="E5" s="748"/>
      <c r="F5" s="748"/>
      <c r="G5" s="748"/>
      <c r="H5" s="748"/>
      <c r="I5" s="748"/>
      <c r="J5" s="748"/>
      <c r="K5" s="537"/>
    </row>
    <row r="6" spans="1:14" ht="3" hidden="1" customHeight="1">
      <c r="D6" s="109"/>
      <c r="E6" s="109"/>
      <c r="G6" s="109"/>
      <c r="H6" s="109"/>
      <c r="I6" s="109"/>
      <c r="J6" s="109"/>
      <c r="K6" s="109"/>
    </row>
    <row r="7" spans="1:14" s="105" customFormat="1" ht="3" customHeight="1">
      <c r="B7" s="106"/>
      <c r="C7" s="107"/>
      <c r="D7" s="110"/>
      <c r="E7" s="110"/>
      <c r="G7" s="110"/>
      <c r="H7" s="110"/>
      <c r="I7" s="110"/>
      <c r="J7" s="110"/>
      <c r="K7" s="110"/>
      <c r="L7" s="111"/>
    </row>
    <row r="8" spans="1:14">
      <c r="D8" s="750" t="s">
        <v>1339</v>
      </c>
      <c r="E8" s="750"/>
      <c r="F8" s="750"/>
      <c r="G8" s="750"/>
      <c r="H8" s="750"/>
      <c r="I8" s="750"/>
      <c r="J8" s="750"/>
      <c r="K8" s="750" t="s">
        <v>1340</v>
      </c>
    </row>
    <row r="9" spans="1:14">
      <c r="D9" s="750" t="s">
        <v>952</v>
      </c>
      <c r="E9" s="750" t="s">
        <v>16</v>
      </c>
      <c r="F9" s="750"/>
      <c r="G9" s="750" t="s">
        <v>17</v>
      </c>
      <c r="H9" s="750"/>
      <c r="I9" s="750"/>
      <c r="J9" s="750"/>
      <c r="K9" s="750"/>
    </row>
    <row r="10" spans="1:14" ht="22.5">
      <c r="D10" s="750"/>
      <c r="E10" s="114" t="s">
        <v>18</v>
      </c>
      <c r="F10" s="114" t="s">
        <v>1289</v>
      </c>
      <c r="G10" s="114" t="s">
        <v>1289</v>
      </c>
      <c r="H10" s="114" t="s">
        <v>18</v>
      </c>
      <c r="I10" s="114" t="s">
        <v>19</v>
      </c>
      <c r="J10" s="114" t="s">
        <v>1341</v>
      </c>
      <c r="K10" s="750"/>
    </row>
    <row r="11" spans="1:14" ht="12" customHeight="1">
      <c r="D11" s="41" t="s">
        <v>953</v>
      </c>
      <c r="E11" s="41" t="s">
        <v>910</v>
      </c>
      <c r="F11" s="41" t="s">
        <v>911</v>
      </c>
      <c r="G11" s="41" t="s">
        <v>912</v>
      </c>
      <c r="H11" s="41" t="s">
        <v>928</v>
      </c>
      <c r="I11" s="41" t="s">
        <v>929</v>
      </c>
      <c r="J11" s="41" t="s">
        <v>1042</v>
      </c>
      <c r="K11" s="41" t="s">
        <v>1043</v>
      </c>
    </row>
    <row r="12" spans="1:14" s="104" customFormat="1" ht="57" customHeight="1">
      <c r="A12" s="213" t="s">
        <v>911</v>
      </c>
      <c r="B12" s="112" t="s">
        <v>1103</v>
      </c>
      <c r="C12" s="113"/>
      <c r="D12" s="115" t="s">
        <v>953</v>
      </c>
      <c r="E12" s="549"/>
      <c r="F12" s="403"/>
      <c r="G12" s="403"/>
      <c r="H12" s="403"/>
      <c r="I12" s="406"/>
      <c r="J12" s="404"/>
      <c r="K12" s="663" t="s">
        <v>20</v>
      </c>
      <c r="M12" s="550" t="str">
        <f ca="1">IF(ISERROR(INDEX(kind_of_nameforms,MATCH(E12,kind_of_forms,0),1)),"",INDEX(kind_of_nameforms,MATCH(E12,kind_of_forms,0),1))</f>
        <v/>
      </c>
      <c r="N12" s="551"/>
    </row>
    <row r="13" spans="1:14" ht="15" customHeight="1">
      <c r="A13" s="108"/>
      <c r="B13" s="108"/>
      <c r="C13" s="108"/>
      <c r="D13" s="89"/>
      <c r="E13" s="117" t="s">
        <v>863</v>
      </c>
      <c r="F13" s="116"/>
      <c r="G13" s="116"/>
      <c r="H13" s="116"/>
      <c r="I13" s="116"/>
      <c r="J13" s="407"/>
      <c r="K13" s="665"/>
    </row>
    <row r="14" spans="1:14" ht="3" customHeight="1">
      <c r="A14" s="108"/>
      <c r="B14" s="108"/>
      <c r="C14" s="108"/>
    </row>
    <row r="15" spans="1:14" ht="27.75" customHeight="1">
      <c r="E15" s="749" t="s">
        <v>128</v>
      </c>
      <c r="F15" s="749"/>
      <c r="G15" s="749"/>
      <c r="H15" s="749"/>
      <c r="I15" s="749"/>
      <c r="J15" s="74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612" t="s">
        <v>1162</v>
      </c>
      <c r="E7" s="614"/>
      <c r="F7" s="539"/>
    </row>
    <row r="8" spans="3:9" ht="3" customHeight="1">
      <c r="C8" s="48"/>
      <c r="D8" s="13"/>
      <c r="E8" s="13"/>
    </row>
    <row r="9" spans="3:9" ht="15.95" customHeight="1">
      <c r="C9" s="48"/>
      <c r="D9" s="76" t="s">
        <v>952</v>
      </c>
      <c r="E9" s="513" t="s">
        <v>1161</v>
      </c>
    </row>
    <row r="10" spans="3:9" ht="12" customHeight="1">
      <c r="C10" s="48"/>
      <c r="D10" s="41" t="s">
        <v>953</v>
      </c>
      <c r="E10" s="41" t="s">
        <v>910</v>
      </c>
    </row>
    <row r="11" spans="3:9" ht="11.25" hidden="1" customHeight="1">
      <c r="C11" s="48"/>
      <c r="D11" s="227">
        <v>0</v>
      </c>
      <c r="E11" s="514"/>
    </row>
    <row r="12" spans="3:9" ht="15" customHeight="1">
      <c r="C12" s="192"/>
      <c r="D12" s="100">
        <v>1</v>
      </c>
      <c r="E12" s="193"/>
    </row>
    <row r="13" spans="3:9" ht="12" customHeight="1">
      <c r="C13" s="48"/>
      <c r="D13" s="515"/>
      <c r="E13" s="516" t="s">
        <v>1036</v>
      </c>
    </row>
    <row r="14" spans="3:9" ht="3" customHeight="1"/>
    <row r="15" spans="3:9" ht="22.5" customHeight="1">
      <c r="C15" s="194"/>
      <c r="D15" s="751" t="s">
        <v>1163</v>
      </c>
      <c r="E15" s="751"/>
      <c r="F15" s="195"/>
      <c r="G15" s="195"/>
      <c r="H15" s="195"/>
      <c r="I15" s="195"/>
    </row>
  </sheetData>
  <sheetProtection password="FA9C" sheet="1" objects="1" scenarios="1" formatColumns="0" formatRows="0"/>
  <mergeCells count="2">
    <mergeCell ref="D7:E7"/>
    <mergeCell ref="D15:E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119"/>
  <sheetViews>
    <sheetView showGridLines="0" workbookViewId="0"/>
  </sheetViews>
  <sheetFormatPr defaultRowHeight="11.25"/>
  <sheetData>
    <row r="1" spans="1:1">
      <c r="A1" s="217">
        <f ca="1">IF('Форма 2.13'!$F$10="",1,0)</f>
        <v>0</v>
      </c>
    </row>
    <row r="2" spans="1:1">
      <c r="A2" s="217">
        <f ca="1">IF('Форма 2.13'!$G$10="",1,0)</f>
        <v>0</v>
      </c>
    </row>
    <row r="3" spans="1:1">
      <c r="A3" s="217">
        <f ca="1">IF('Форма 2.13'!$F$11="",1,0)</f>
        <v>0</v>
      </c>
    </row>
    <row r="4" spans="1:1">
      <c r="A4" s="217">
        <f ca="1">IF('Форма 2.13'!$G$11="",1,0)</f>
        <v>0</v>
      </c>
    </row>
    <row r="5" spans="1:1">
      <c r="A5" s="217">
        <f ca="1">IF('Форма 2.13'!$F$12="",1,0)</f>
        <v>0</v>
      </c>
    </row>
    <row r="6" spans="1:1">
      <c r="A6" s="217">
        <f ca="1">IF('Форма 2.13'!$G$12="",1,0)</f>
        <v>0</v>
      </c>
    </row>
    <row r="7" spans="1:1">
      <c r="A7" s="217">
        <f ca="1">IF('Форма 2.13'!$F$13="",1,0)</f>
        <v>0</v>
      </c>
    </row>
    <row r="8" spans="1:1">
      <c r="A8" s="217">
        <f ca="1">IF('Форма 2.13'!$G$13="",1,0)</f>
        <v>0</v>
      </c>
    </row>
    <row r="9" spans="1:1">
      <c r="A9" s="217">
        <f ca="1">IF('Форма 2.14.1'!$J$15="",1,0)</f>
        <v>0</v>
      </c>
    </row>
    <row r="10" spans="1:1">
      <c r="A10" s="217">
        <f ca="1">IF('Форма 2.14.1'!$H$17="",1,0)</f>
        <v>0</v>
      </c>
    </row>
    <row r="11" spans="1:1">
      <c r="A11" s="217">
        <f ca="1">IF('Форма 2.14.1'!$I$17="",1,0)</f>
        <v>0</v>
      </c>
    </row>
    <row r="12" spans="1:1">
      <c r="A12" s="217">
        <f ca="1">IF('Форма 2.14.1'!$J$17="",1,0)</f>
        <v>0</v>
      </c>
    </row>
    <row r="13" spans="1:1">
      <c r="A13" s="217">
        <f ca="1">IF('Форма 2.14.1'!$H$24="",1,0)</f>
        <v>0</v>
      </c>
    </row>
    <row r="14" spans="1:1">
      <c r="A14" s="217">
        <f ca="1">IF('Форма 2.14.1'!$I$24="",1,0)</f>
        <v>0</v>
      </c>
    </row>
    <row r="15" spans="1:1">
      <c r="A15" s="217">
        <f ca="1">IF('Форма 2.14.1'!$J$24="",1,0)</f>
        <v>0</v>
      </c>
    </row>
    <row r="16" spans="1:1">
      <c r="A16" s="217">
        <f ca="1">IF('Форма 2.14.1'!$H$29="",1,0)</f>
        <v>0</v>
      </c>
    </row>
    <row r="17" spans="1:1">
      <c r="A17" s="217">
        <f ca="1">IF('Форма 2.14.1'!$I$29="",1,0)</f>
        <v>0</v>
      </c>
    </row>
    <row r="18" spans="1:1">
      <c r="A18" s="217">
        <f ca="1">IF('Форма 2.14.1'!$J$29="",1,0)</f>
        <v>0</v>
      </c>
    </row>
    <row r="19" spans="1:1">
      <c r="A19" s="217">
        <f ca="1">IF('Форма 2.14.1'!$H$34="",1,0)</f>
        <v>0</v>
      </c>
    </row>
    <row r="20" spans="1:1">
      <c r="A20" s="217">
        <f ca="1">IF('Форма 2.14.1'!$I$34="",1,0)</f>
        <v>0</v>
      </c>
    </row>
    <row r="21" spans="1:1">
      <c r="A21" s="217">
        <f ca="1">IF('Форма 2.14.1'!$J$34="",1,0)</f>
        <v>0</v>
      </c>
    </row>
    <row r="22" spans="1:1">
      <c r="A22" s="217">
        <f ca="1">IF('Форма 2.14.1'!$H$39="",1,0)</f>
        <v>0</v>
      </c>
    </row>
    <row r="23" spans="1:1">
      <c r="A23" s="217">
        <f ca="1">IF('Форма 2.14.1'!$I$39="",1,0)</f>
        <v>0</v>
      </c>
    </row>
    <row r="24" spans="1:1">
      <c r="A24" s="217">
        <f ca="1">IF('Форма 2.14.1'!$J$39="",1,0)</f>
        <v>0</v>
      </c>
    </row>
    <row r="25" spans="1:1">
      <c r="A25" s="217">
        <f ca="1">IF('Форма 2.14.2 | Т-тех'!$O$22="",1,0)</f>
        <v>0</v>
      </c>
    </row>
    <row r="26" spans="1:1">
      <c r="A26" s="217">
        <f ca="1">IF('Форма 2.14.2 | Т-тех'!$R$23="",1,0)</f>
        <v>0</v>
      </c>
    </row>
    <row r="27" spans="1:1">
      <c r="A27" s="217">
        <f ca="1">IF('Форма 2.14.2 | Т-тех'!$T$23="",1,0)</f>
        <v>0</v>
      </c>
    </row>
    <row r="28" spans="1:1">
      <c r="A28" s="217">
        <f ca="1">IF('Форма 2.14.2 | Т-тех'!$S$23="",1,0)</f>
        <v>0</v>
      </c>
    </row>
    <row r="29" spans="1:1">
      <c r="A29" s="217">
        <f ca="1">IF('Форма 2.14.2 | Т-тех'!$U$23="",1,0)</f>
        <v>0</v>
      </c>
    </row>
    <row r="30" spans="1:1">
      <c r="A30" s="217">
        <f ca="1">IF('Форма 2.14.2 | Т-транс'!$O$22="",1,0)</f>
        <v>1</v>
      </c>
    </row>
    <row r="31" spans="1:1">
      <c r="A31" s="217">
        <f ca="1">IF('Форма 2.14.2 | Т-транс'!$R$23="",1,0)</f>
        <v>1</v>
      </c>
    </row>
    <row r="32" spans="1:1">
      <c r="A32" s="217">
        <f ca="1">IF('Форма 2.14.2 | Т-транс'!$T$23="",1,0)</f>
        <v>1</v>
      </c>
    </row>
    <row r="33" spans="1:1">
      <c r="A33" s="217">
        <f ca="1">IF('Форма 2.14.2 | Т-транс'!$S$23="",1,0)</f>
        <v>0</v>
      </c>
    </row>
    <row r="34" spans="1:1">
      <c r="A34" s="217">
        <f ca="1">IF('Форма 2.14.2 | Т-транс'!$U$23="",1,0)</f>
        <v>0</v>
      </c>
    </row>
    <row r="35" spans="1:1">
      <c r="A35" s="217">
        <f ca="1">IF('Форма 2.14.2 | Т-подвоз'!$O$22="",1,0)</f>
        <v>1</v>
      </c>
    </row>
    <row r="36" spans="1:1">
      <c r="A36" s="217">
        <f ca="1">IF('Форма 2.14.2 | Т-подвоз'!$R$23="",1,0)</f>
        <v>1</v>
      </c>
    </row>
    <row r="37" spans="1:1">
      <c r="A37" s="217">
        <f ca="1">IF('Форма 2.14.2 | Т-подвоз'!$T$23="",1,0)</f>
        <v>1</v>
      </c>
    </row>
    <row r="38" spans="1:1">
      <c r="A38" s="217">
        <f ca="1">IF('Форма 2.14.2 | Т-подвоз'!$S$23="",1,0)</f>
        <v>0</v>
      </c>
    </row>
    <row r="39" spans="1:1">
      <c r="A39" s="217">
        <f ca="1">IF('Форма 2.14.2 | Т-подвоз'!$U$23="",1,0)</f>
        <v>0</v>
      </c>
    </row>
    <row r="40" spans="1:1">
      <c r="A40" s="217">
        <f ca="1">IF('Форма 2.14.2 | Т-пит'!$O$22="",1,0)</f>
        <v>0</v>
      </c>
    </row>
    <row r="41" spans="1:1">
      <c r="A41" s="217">
        <f ca="1">IF('Форма 2.14.2 | Т-пит'!$R$23="",1,0)</f>
        <v>0</v>
      </c>
    </row>
    <row r="42" spans="1:1">
      <c r="A42" s="217">
        <f ca="1">IF('Форма 2.14.2 | Т-пит'!$T$23="",1,0)</f>
        <v>0</v>
      </c>
    </row>
    <row r="43" spans="1:1">
      <c r="A43" s="217">
        <f ca="1">IF('Форма 2.14.2 | Т-пит'!$S$23="",1,0)</f>
        <v>0</v>
      </c>
    </row>
    <row r="44" spans="1:1">
      <c r="A44" s="217">
        <f ca="1">IF('Форма 2.14.2 | Т-пит'!$U$23="",1,0)</f>
        <v>0</v>
      </c>
    </row>
    <row r="45" spans="1:1">
      <c r="A45" s="217">
        <f ca="1">IF('Форма 2.14.3 | Т-подкл(инд)'!$M$22="",1,0)</f>
        <v>1</v>
      </c>
    </row>
    <row r="46" spans="1:1">
      <c r="A46" s="217">
        <f ca="1">IF('Форма 2.14.3 | Т-подкл(инд)'!$Q$22="",1,0)</f>
        <v>1</v>
      </c>
    </row>
    <row r="47" spans="1:1">
      <c r="A47" s="217">
        <f ca="1">IF('Форма 2.14.3 | Т-подкл(инд)'!$AD$22="",1,0)</f>
        <v>1</v>
      </c>
    </row>
    <row r="48" spans="1:1">
      <c r="A48" s="217">
        <f ca="1">IF('Форма 2.14.3 | Т-подкл(инд)'!$AE$22="",1,0)</f>
        <v>1</v>
      </c>
    </row>
    <row r="49" spans="1:1">
      <c r="A49" s="217">
        <f ca="1">IF('Форма 2.14.3 | Т-подкл(инд)'!$AF$22="",1,0)</f>
        <v>1</v>
      </c>
    </row>
    <row r="50" spans="1:1">
      <c r="A50" s="217">
        <f ca="1">IF('Форма 2.14.3 | Т-подкл(инд)'!$AG$22="",1,0)</f>
        <v>1</v>
      </c>
    </row>
    <row r="51" spans="1:1">
      <c r="A51" s="217">
        <f ca="1">IF('Форма 2.14.3 | Т-подкл(инд)'!$AH$22="",1,0)</f>
        <v>1</v>
      </c>
    </row>
    <row r="52" spans="1:1">
      <c r="A52" s="217">
        <f ca="1">IF('Форма 2.14.3 | Т-подкл(инд)'!$AJ$22="",1,0)</f>
        <v>1</v>
      </c>
    </row>
    <row r="53" spans="1:1">
      <c r="A53" s="217">
        <f ca="1">IF('Форма 2.14.3 | Т-подкл(инд)'!$N$22="",1,0)</f>
        <v>0</v>
      </c>
    </row>
    <row r="54" spans="1:1">
      <c r="A54" s="217">
        <f ca="1">IF('Форма 2.14.3 | Т-подкл(инд)'!$R$22="",1,0)</f>
        <v>0</v>
      </c>
    </row>
    <row r="55" spans="1:1">
      <c r="A55" s="217">
        <f ca="1">IF('Форма 2.14.3 | Т-подкл(инд)'!$V$22="",1,0)</f>
        <v>0</v>
      </c>
    </row>
    <row r="56" spans="1:1">
      <c r="A56" s="217">
        <f ca="1">IF('Форма 2.14.3 | Т-подкл(инд)'!$Z$22="",1,0)</f>
        <v>0</v>
      </c>
    </row>
    <row r="57" spans="1:1">
      <c r="A57" s="217">
        <f ca="1">IF('Форма 2.14.3 | Т-подкл(инд)'!$AI$22="",1,0)</f>
        <v>0</v>
      </c>
    </row>
    <row r="58" spans="1:1">
      <c r="A58" s="217">
        <f ca="1">IF('Форма 2.14.3 | Т-подкл(инд)'!$AK$22="",1,0)</f>
        <v>0</v>
      </c>
    </row>
    <row r="59" spans="1:1">
      <c r="A59" s="217">
        <f ca="1">IF('Форма 2.14.3 | Т-подкл'!$P$22="",1,0)</f>
        <v>1</v>
      </c>
    </row>
    <row r="60" spans="1:1">
      <c r="A60" s="217">
        <f ca="1">IF('Форма 2.14.3 | Т-подкл'!$AC$22="",1,0)</f>
        <v>1</v>
      </c>
    </row>
    <row r="61" spans="1:1">
      <c r="A61" s="217">
        <f ca="1">IF('Форма 2.14.3 | Т-подкл'!$AD$22="",1,0)</f>
        <v>1</v>
      </c>
    </row>
    <row r="62" spans="1:1">
      <c r="A62" s="217">
        <f ca="1">IF('Форма 2.14.3 | Т-подкл'!$AE$22="",1,0)</f>
        <v>1</v>
      </c>
    </row>
    <row r="63" spans="1:1">
      <c r="A63" s="217">
        <f ca="1">IF('Форма 2.14.3 | Т-подкл'!$AF$22="",1,0)</f>
        <v>1</v>
      </c>
    </row>
    <row r="64" spans="1:1">
      <c r="A64" s="217">
        <f ca="1">IF('Форма 2.14.3 | Т-подкл'!$AG$22="",1,0)</f>
        <v>1</v>
      </c>
    </row>
    <row r="65" spans="1:1">
      <c r="A65" s="217">
        <f ca="1">IF('Форма 2.14.3 | Т-подкл'!$AI$22="",1,0)</f>
        <v>1</v>
      </c>
    </row>
    <row r="66" spans="1:1">
      <c r="A66" s="217">
        <f ca="1">IF('Форма 2.14.3 | Т-подкл'!$Q$22="",1,0)</f>
        <v>0</v>
      </c>
    </row>
    <row r="67" spans="1:1">
      <c r="A67" s="217">
        <f ca="1">IF('Форма 2.14.3 | Т-подкл'!$U$22="",1,0)</f>
        <v>0</v>
      </c>
    </row>
    <row r="68" spans="1:1">
      <c r="A68" s="217">
        <f ca="1">IF('Форма 2.14.3 | Т-подкл'!$Y$22="",1,0)</f>
        <v>0</v>
      </c>
    </row>
    <row r="69" spans="1:1">
      <c r="A69" s="217">
        <f ca="1">IF('Форма 2.14.3 | Т-подкл'!$AH$22="",1,0)</f>
        <v>0</v>
      </c>
    </row>
    <row r="70" spans="1:1">
      <c r="A70" s="217">
        <f ca="1">IF('Форма 2.14.3 | Т-подкл'!$AJ$22="",1,0)</f>
        <v>0</v>
      </c>
    </row>
    <row r="71" spans="1:1">
      <c r="A71" s="217">
        <f ca="1">IF('Форма 1.0.2'!$E$12="",1,0)</f>
        <v>1</v>
      </c>
    </row>
    <row r="72" spans="1:1">
      <c r="A72" s="217">
        <f ca="1">IF('Форма 1.0.2'!$F$12="",1,0)</f>
        <v>1</v>
      </c>
    </row>
    <row r="73" spans="1:1">
      <c r="A73" s="217">
        <f ca="1">IF('Форма 1.0.2'!$G$12="",1,0)</f>
        <v>1</v>
      </c>
    </row>
    <row r="74" spans="1:1">
      <c r="A74" s="217">
        <f ca="1">IF('Форма 1.0.2'!$H$12="",1,0)</f>
        <v>1</v>
      </c>
    </row>
    <row r="75" spans="1:1">
      <c r="A75" s="217">
        <f ca="1">IF('Форма 1.0.2'!$I$12="",1,0)</f>
        <v>1</v>
      </c>
    </row>
    <row r="76" spans="1:1">
      <c r="A76" s="217">
        <f ca="1">IF('Форма 1.0.2'!$J$12="",1,0)</f>
        <v>1</v>
      </c>
    </row>
    <row r="77" spans="1:1">
      <c r="A77" s="217">
        <f ca="1">IF('Сведения об изменении'!$E$12="",1,0)</f>
        <v>1</v>
      </c>
    </row>
    <row r="78" spans="1:1">
      <c r="A78" s="217">
        <f ca="1">IF(Территории!$E$12="",1,0)</f>
        <v>0</v>
      </c>
    </row>
    <row r="79" spans="1:1">
      <c r="A79" s="217">
        <f ca="1">IF('Перечень тарифов'!$E$21="",1,0)</f>
        <v>0</v>
      </c>
    </row>
    <row r="80" spans="1:1">
      <c r="A80" s="217">
        <f ca="1">IF('Перечень тарифов'!$F$21="",1,0)</f>
        <v>0</v>
      </c>
    </row>
    <row r="81" spans="1:1">
      <c r="A81" s="217">
        <f ca="1">IF('Перечень тарифов'!$K$21="",1,0)</f>
        <v>0</v>
      </c>
    </row>
    <row r="82" spans="1:1">
      <c r="A82" s="217">
        <f ca="1">IF('Перечень тарифов'!$O$21="",1,0)</f>
        <v>0</v>
      </c>
    </row>
    <row r="83" spans="1:1">
      <c r="A83" s="217">
        <f ca="1">IF('Перечень тарифов'!$E$25="",1,0)</f>
        <v>0</v>
      </c>
    </row>
    <row r="84" spans="1:1">
      <c r="A84" s="217">
        <f ca="1">IF('Перечень тарифов'!$F$25="",1,0)</f>
        <v>0</v>
      </c>
    </row>
    <row r="85" spans="1:1">
      <c r="A85" s="217">
        <f ca="1">IF('Перечень тарифов'!$K$25="",1,0)</f>
        <v>0</v>
      </c>
    </row>
    <row r="86" spans="1:1">
      <c r="A86" s="217">
        <f ca="1">IF('Перечень тарифов'!$O$25="",1,0)</f>
        <v>0</v>
      </c>
    </row>
    <row r="87" spans="1:1">
      <c r="A87" s="217">
        <f ca="1">IF('Перечень тарифов'!$G$21="",1,0)</f>
        <v>0</v>
      </c>
    </row>
    <row r="88" spans="1:1">
      <c r="A88" s="217">
        <f ca="1">IF('Перечень тарифов'!$G$25="",1,0)</f>
        <v>0</v>
      </c>
    </row>
    <row r="89" spans="1:1">
      <c r="A89" s="217">
        <f ca="1">IF('Форма 2.14.2 | Т-пит'!$O$23="",1,0)</f>
        <v>0</v>
      </c>
    </row>
    <row r="90" spans="1:1">
      <c r="A90" s="217">
        <f ca="1">IF('Форма 2.14.2 | Т-тех'!$O$23="",1,0)</f>
        <v>0</v>
      </c>
    </row>
    <row r="91" spans="1:1">
      <c r="A91" s="217">
        <f ca="1">IF('Форма 2.14.1'!$H$19="",1,0)</f>
        <v>0</v>
      </c>
    </row>
    <row r="92" spans="1:1">
      <c r="A92" s="217">
        <f ca="1">IF('Форма 2.14.1'!$I$19="",1,0)</f>
        <v>0</v>
      </c>
    </row>
    <row r="93" spans="1:1">
      <c r="A93" s="217">
        <f ca="1">IF('Форма 2.14.1'!$J$19="",1,0)</f>
        <v>0</v>
      </c>
    </row>
    <row r="94" spans="1:1">
      <c r="A94" s="217">
        <f ca="1">IF('Форма 2.14.1'!$H$26="",1,0)</f>
        <v>0</v>
      </c>
    </row>
    <row r="95" spans="1:1">
      <c r="A95" s="217">
        <f ca="1">IF('Форма 2.14.1'!$I$26="",1,0)</f>
        <v>0</v>
      </c>
    </row>
    <row r="96" spans="1:1">
      <c r="A96" s="217">
        <f ca="1">IF('Форма 2.14.1'!$J$26="",1,0)</f>
        <v>0</v>
      </c>
    </row>
    <row r="97" spans="1:1">
      <c r="A97" s="217">
        <f ca="1">IF('Форма 2.14.1'!$H$31="",1,0)</f>
        <v>0</v>
      </c>
    </row>
    <row r="98" spans="1:1">
      <c r="A98" s="217">
        <f ca="1">IF('Форма 2.14.1'!$I$31="",1,0)</f>
        <v>0</v>
      </c>
    </row>
    <row r="99" spans="1:1">
      <c r="A99" s="217">
        <f ca="1">IF('Форма 2.14.1'!$J$31="",1,0)</f>
        <v>0</v>
      </c>
    </row>
    <row r="100" spans="1:1">
      <c r="A100" s="217">
        <f ca="1">IF('Форма 2.14.1'!$H$36="",1,0)</f>
        <v>0</v>
      </c>
    </row>
    <row r="101" spans="1:1">
      <c r="A101" s="217">
        <f ca="1">IF('Форма 2.14.1'!$I$36="",1,0)</f>
        <v>0</v>
      </c>
    </row>
    <row r="102" spans="1:1">
      <c r="A102" s="217">
        <f ca="1">IF('Форма 2.14.1'!$J$36="",1,0)</f>
        <v>0</v>
      </c>
    </row>
    <row r="103" spans="1:1">
      <c r="A103" s="217">
        <f ca="1">IF('Форма 2.14.1'!$H$41="",1,0)</f>
        <v>0</v>
      </c>
    </row>
    <row r="104" spans="1:1">
      <c r="A104" s="217">
        <f ca="1">IF('Форма 2.14.1'!$I$41="",1,0)</f>
        <v>0</v>
      </c>
    </row>
    <row r="105" spans="1:1">
      <c r="A105" s="217">
        <f ca="1">IF('Форма 2.14.1'!$J$41="",1,0)</f>
        <v>0</v>
      </c>
    </row>
    <row r="106" spans="1:1">
      <c r="A106" s="217">
        <f ca="1">IF('Форма 2.14.1'!$K$22="",1,0)</f>
        <v>0</v>
      </c>
    </row>
    <row r="107" spans="1:1">
      <c r="A107" s="217">
        <f ca="1">IF('Форма 2.14.2 | Т-тех'!$O$26="",1,0)</f>
        <v>0</v>
      </c>
    </row>
    <row r="108" spans="1:1">
      <c r="A108" s="217">
        <f ca="1">IF('Форма 2.14.2 | Т-тех'!$O$27="",1,0)</f>
        <v>0</v>
      </c>
    </row>
    <row r="109" spans="1:1">
      <c r="A109" s="217">
        <f ca="1">IF('Форма 2.14.2 | Т-тех'!$R$27="",1,0)</f>
        <v>0</v>
      </c>
    </row>
    <row r="110" spans="1:1">
      <c r="A110" s="217">
        <f ca="1">IF('Форма 2.14.2 | Т-тех'!$T$27="",1,0)</f>
        <v>0</v>
      </c>
    </row>
    <row r="111" spans="1:1">
      <c r="A111" s="217">
        <f ca="1">IF('Форма 2.14.2 | Т-тех'!$S$27="",1,0)</f>
        <v>0</v>
      </c>
    </row>
    <row r="112" spans="1:1">
      <c r="A112" s="217">
        <f ca="1">IF('Форма 2.14.2 | Т-тех'!$U$27="",1,0)</f>
        <v>0</v>
      </c>
    </row>
    <row r="113" spans="1:1">
      <c r="A113" s="217">
        <f ca="1">IF('Форма 2.14.2 | Т-пит'!$O$26="",1,0)</f>
        <v>0</v>
      </c>
    </row>
    <row r="114" spans="1:1">
      <c r="A114" s="217">
        <f ca="1">IF('Форма 2.14.2 | Т-пит'!$O$27="",1,0)</f>
        <v>0</v>
      </c>
    </row>
    <row r="115" spans="1:1">
      <c r="A115" s="217">
        <f ca="1">IF('Форма 2.14.2 | Т-пит'!$R$27="",1,0)</f>
        <v>0</v>
      </c>
    </row>
    <row r="116" spans="1:1">
      <c r="A116" s="217">
        <f ca="1">IF('Форма 2.14.2 | Т-пит'!$T$27="",1,0)</f>
        <v>0</v>
      </c>
    </row>
    <row r="117" spans="1:1">
      <c r="A117" s="217">
        <f ca="1">IF('Форма 2.14.2 | Т-пит'!$S$27="",1,0)</f>
        <v>0</v>
      </c>
    </row>
    <row r="118" spans="1:1">
      <c r="A118" s="217">
        <f ca="1">IF('Форма 2.14.2 | Т-пит'!$U$27="",1,0)</f>
        <v>0</v>
      </c>
    </row>
    <row r="119" spans="1:1">
      <c r="A119" s="217">
        <f ca="1">IF('Форма 2.14.1'!$K$15="",1,0)</f>
        <v>0</v>
      </c>
    </row>
  </sheetData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17"/>
  </cols>
  <sheetData>
    <row r="1" spans="1:3">
      <c r="A1" s="217" t="s">
        <v>48</v>
      </c>
      <c r="B1" s="217" t="s">
        <v>49</v>
      </c>
      <c r="C1" s="217" t="s">
        <v>927</v>
      </c>
    </row>
    <row r="2" spans="1:3">
      <c r="A2" s="217">
        <v>4189678</v>
      </c>
      <c r="B2" s="217" t="s">
        <v>305</v>
      </c>
      <c r="C2" s="217" t="s">
        <v>306</v>
      </c>
    </row>
    <row r="3" spans="1:3">
      <c r="A3" s="217">
        <v>4190415</v>
      </c>
      <c r="B3" s="217" t="s">
        <v>307</v>
      </c>
      <c r="C3" s="217" t="s">
        <v>306</v>
      </c>
    </row>
  </sheetData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1"/>
    <col min="2" max="2" width="66" style="351" customWidth="1"/>
    <col min="3" max="16384" width="9.140625" style="351"/>
  </cols>
  <sheetData>
    <row r="3" spans="2:2">
      <c r="B3" s="441" t="s">
        <v>2048</v>
      </c>
    </row>
    <row r="4" spans="2:2">
      <c r="B4" s="441" t="s">
        <v>52</v>
      </c>
    </row>
    <row r="5" spans="2:2">
      <c r="B5" s="441" t="s">
        <v>53</v>
      </c>
    </row>
    <row r="6" spans="2:2">
      <c r="B6" s="441" t="s">
        <v>54</v>
      </c>
    </row>
  </sheetData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91" t="s">
        <v>930</v>
      </c>
      <c r="B1" s="91" t="s">
        <v>931</v>
      </c>
      <c r="C1" s="91" t="s">
        <v>932</v>
      </c>
      <c r="D1" s="9"/>
    </row>
    <row r="2" spans="1:4">
      <c r="A2" s="595">
        <v>43580.327719907407</v>
      </c>
      <c r="B2" s="11" t="s">
        <v>2110</v>
      </c>
      <c r="C2" s="11" t="s">
        <v>1334</v>
      </c>
    </row>
    <row r="3" spans="1:4">
      <c r="A3" s="595">
        <v>43580.32775462963</v>
      </c>
      <c r="B3" s="11" t="s">
        <v>2111</v>
      </c>
      <c r="C3" s="11" t="s">
        <v>1334</v>
      </c>
    </row>
    <row r="4" spans="1:4">
      <c r="A4" s="595">
        <v>43580.327824074076</v>
      </c>
      <c r="B4" s="11" t="s">
        <v>2110</v>
      </c>
      <c r="C4" s="11" t="s">
        <v>1334</v>
      </c>
    </row>
    <row r="5" spans="1:4">
      <c r="A5" s="595">
        <v>43580.327835648146</v>
      </c>
      <c r="B5" s="11" t="s">
        <v>2111</v>
      </c>
      <c r="C5" s="11" t="s">
        <v>1334</v>
      </c>
    </row>
    <row r="6" spans="1:4">
      <c r="A6" s="595">
        <v>43580.400937500002</v>
      </c>
      <c r="B6" s="11" t="s">
        <v>2110</v>
      </c>
      <c r="C6" s="11" t="s">
        <v>1334</v>
      </c>
    </row>
    <row r="7" spans="1:4">
      <c r="A7" s="595">
        <v>43580.400960648149</v>
      </c>
      <c r="B7" s="11" t="s">
        <v>2111</v>
      </c>
      <c r="C7" s="11" t="s">
        <v>1334</v>
      </c>
    </row>
    <row r="8" spans="1:4">
      <c r="A8" s="595">
        <v>43580.401597222219</v>
      </c>
      <c r="B8" s="11" t="s">
        <v>2110</v>
      </c>
      <c r="C8" s="11" t="s">
        <v>1334</v>
      </c>
    </row>
    <row r="9" spans="1:4">
      <c r="A9" s="595">
        <v>43580.401608796295</v>
      </c>
      <c r="B9" s="11" t="s">
        <v>2111</v>
      </c>
      <c r="C9" s="11" t="s">
        <v>1334</v>
      </c>
    </row>
    <row r="10" spans="1:4">
      <c r="A10" s="595">
        <v>43580.410081018519</v>
      </c>
      <c r="B10" s="11" t="s">
        <v>2110</v>
      </c>
      <c r="C10" s="11" t="s">
        <v>1334</v>
      </c>
    </row>
    <row r="11" spans="1:4">
      <c r="A11" s="595">
        <v>43580.410115740742</v>
      </c>
      <c r="B11" s="11" t="s">
        <v>2111</v>
      </c>
      <c r="C11" s="11" t="s">
        <v>1334</v>
      </c>
    </row>
    <row r="12" spans="1:4">
      <c r="A12" s="595">
        <v>43580.450590277775</v>
      </c>
      <c r="B12" s="11" t="s">
        <v>2110</v>
      </c>
      <c r="C12" s="11" t="s">
        <v>1334</v>
      </c>
    </row>
    <row r="13" spans="1:4">
      <c r="A13" s="595">
        <v>43580.450613425928</v>
      </c>
      <c r="B13" s="11" t="s">
        <v>2111</v>
      </c>
      <c r="C13" s="11" t="s">
        <v>1334</v>
      </c>
    </row>
    <row r="14" spans="1:4">
      <c r="A14" s="595">
        <v>43592.439976851849</v>
      </c>
      <c r="B14" s="11" t="s">
        <v>2110</v>
      </c>
      <c r="C14" s="11" t="s">
        <v>1334</v>
      </c>
    </row>
    <row r="15" spans="1:4">
      <c r="A15" s="595">
        <v>43592.44</v>
      </c>
      <c r="B15" s="11" t="s">
        <v>2111</v>
      </c>
      <c r="C15" s="11" t="s">
        <v>1334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2"/>
    <col min="2" max="16384" width="9.140625" style="22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1" customWidth="1"/>
    <col min="2" max="16384" width="9.140625" style="321"/>
  </cols>
  <sheetData>
    <row r="1" spans="1:5">
      <c r="A1" s="322" t="s">
        <v>1284</v>
      </c>
      <c r="B1" s="322" t="s">
        <v>1285</v>
      </c>
      <c r="C1" s="322"/>
      <c r="D1" s="322"/>
      <c r="E1" s="322"/>
    </row>
    <row r="2" spans="1:5">
      <c r="A2" s="322"/>
      <c r="B2" s="322"/>
      <c r="C2" s="322"/>
      <c r="D2" s="322"/>
      <c r="E2" s="322"/>
    </row>
    <row r="3" spans="1:5">
      <c r="A3" s="322"/>
      <c r="B3" s="322"/>
      <c r="C3" s="322"/>
      <c r="D3" s="322"/>
      <c r="E3" s="322"/>
    </row>
    <row r="4" spans="1:5">
      <c r="A4" s="322"/>
      <c r="B4" s="322"/>
      <c r="C4" s="322"/>
      <c r="D4" s="322"/>
      <c r="E4" s="322"/>
    </row>
    <row r="5" spans="1:5">
      <c r="A5" s="322"/>
      <c r="B5" s="322"/>
      <c r="C5" s="322"/>
      <c r="D5" s="322"/>
      <c r="E5" s="322"/>
    </row>
    <row r="6" spans="1:5">
      <c r="A6" s="322"/>
      <c r="B6" s="322"/>
      <c r="C6" s="322"/>
      <c r="D6" s="322"/>
      <c r="E6" s="322"/>
    </row>
    <row r="7" spans="1:5">
      <c r="A7" s="322"/>
      <c r="B7" s="322"/>
      <c r="C7" s="322"/>
      <c r="D7" s="322"/>
      <c r="E7" s="322"/>
    </row>
    <row r="8" spans="1:5">
      <c r="A8" s="322"/>
      <c r="B8" s="322"/>
      <c r="C8" s="322"/>
      <c r="D8" s="322"/>
      <c r="E8" s="322"/>
    </row>
  </sheetData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217"/>
    <col min="2" max="2" width="65.28515625" style="217" customWidth="1"/>
    <col min="3" max="3" width="41" style="217" customWidth="1"/>
    <col min="4" max="16384" width="9.140625" style="217"/>
  </cols>
  <sheetData>
    <row r="1" spans="1:2">
      <c r="A1" s="217" t="s">
        <v>1177</v>
      </c>
      <c r="B1" s="217" t="s">
        <v>1178</v>
      </c>
    </row>
    <row r="2" spans="1:2">
      <c r="A2" s="217">
        <v>4189680</v>
      </c>
      <c r="B2" s="217" t="s">
        <v>1235</v>
      </c>
    </row>
    <row r="3" spans="1:2">
      <c r="A3" s="217">
        <v>4189681</v>
      </c>
      <c r="B3" s="217" t="s">
        <v>1232</v>
      </c>
    </row>
    <row r="4" spans="1:2">
      <c r="A4" s="217">
        <v>4189682</v>
      </c>
      <c r="B4" s="217" t="s">
        <v>1231</v>
      </c>
    </row>
    <row r="5" spans="1:2">
      <c r="A5" s="217">
        <v>4189683</v>
      </c>
      <c r="B5" s="217" t="s">
        <v>1230</v>
      </c>
    </row>
    <row r="6" spans="1:2">
      <c r="A6" s="217">
        <v>4189684</v>
      </c>
      <c r="B6" s="217" t="s">
        <v>1234</v>
      </c>
    </row>
    <row r="7" spans="1:2">
      <c r="A7" s="217">
        <v>4189685</v>
      </c>
      <c r="B7" s="217" t="s">
        <v>1233</v>
      </c>
    </row>
  </sheetData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17"/>
    <col min="2" max="2" width="65.28515625" style="217" customWidth="1"/>
    <col min="3" max="3" width="41" style="217" customWidth="1"/>
    <col min="4" max="16384" width="9.140625" style="217"/>
  </cols>
  <sheetData>
    <row r="1" spans="1:2">
      <c r="A1" s="217" t="s">
        <v>1177</v>
      </c>
      <c r="B1" s="217" t="s">
        <v>1179</v>
      </c>
    </row>
    <row r="2" spans="1:2">
      <c r="A2" s="217">
        <v>4189671</v>
      </c>
      <c r="B2" s="217" t="s">
        <v>2104</v>
      </c>
    </row>
    <row r="3" spans="1:2">
      <c r="A3" s="217">
        <v>4189672</v>
      </c>
      <c r="B3" s="217" t="s">
        <v>2105</v>
      </c>
    </row>
    <row r="4" spans="1:2">
      <c r="A4" s="217">
        <v>4189673</v>
      </c>
      <c r="B4" s="217" t="s">
        <v>2106</v>
      </c>
    </row>
    <row r="5" spans="1:2">
      <c r="A5" s="217">
        <v>4189674</v>
      </c>
      <c r="B5" s="217" t="s">
        <v>2107</v>
      </c>
    </row>
    <row r="6" spans="1:2">
      <c r="A6" s="217">
        <v>4189675</v>
      </c>
      <c r="B6" s="217" t="s">
        <v>2108</v>
      </c>
    </row>
    <row r="7" spans="1:2">
      <c r="A7" s="217">
        <v>4189676</v>
      </c>
      <c r="B7" s="217" t="s">
        <v>2109</v>
      </c>
    </row>
    <row r="8" spans="1:2">
      <c r="A8" s="217">
        <v>4189677</v>
      </c>
      <c r="B8" s="217" t="s">
        <v>1236</v>
      </c>
    </row>
  </sheetData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11"/>
  </cols>
  <sheetData>
    <row r="1" spans="1:1">
      <c r="A1" s="52"/>
    </row>
  </sheetData>
  <phoneticPr fontId="8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917</v>
      </c>
      <c r="B1" s="3" t="s">
        <v>918</v>
      </c>
    </row>
    <row r="2" spans="1:2">
      <c r="A2" t="s">
        <v>1303</v>
      </c>
      <c r="B2" t="s">
        <v>2081</v>
      </c>
    </row>
    <row r="3" spans="1:2">
      <c r="A3" t="s">
        <v>1304</v>
      </c>
      <c r="B3" t="s">
        <v>922</v>
      </c>
    </row>
    <row r="4" spans="1:2">
      <c r="A4" t="s">
        <v>1305</v>
      </c>
      <c r="B4" t="s">
        <v>113</v>
      </c>
    </row>
    <row r="5" spans="1:2">
      <c r="A5" t="s">
        <v>1307</v>
      </c>
      <c r="B5" t="s">
        <v>21</v>
      </c>
    </row>
    <row r="6" spans="1:2">
      <c r="A6" t="s">
        <v>1306</v>
      </c>
      <c r="B6" t="s">
        <v>1318</v>
      </c>
    </row>
    <row r="7" spans="1:2">
      <c r="A7" t="s">
        <v>122</v>
      </c>
      <c r="B7" t="s">
        <v>1319</v>
      </c>
    </row>
    <row r="8" spans="1:2">
      <c r="A8" t="s">
        <v>2078</v>
      </c>
      <c r="B8" t="s">
        <v>1320</v>
      </c>
    </row>
    <row r="9" spans="1:2">
      <c r="A9" t="s">
        <v>2079</v>
      </c>
      <c r="B9" t="s">
        <v>22</v>
      </c>
    </row>
    <row r="10" spans="1:2">
      <c r="A10" t="s">
        <v>41</v>
      </c>
      <c r="B10" t="s">
        <v>1321</v>
      </c>
    </row>
    <row r="11" spans="1:2">
      <c r="A11" t="s">
        <v>1309</v>
      </c>
      <c r="B11" t="s">
        <v>1322</v>
      </c>
    </row>
    <row r="12" spans="1:2">
      <c r="A12" t="s">
        <v>42</v>
      </c>
      <c r="B12" t="s">
        <v>1323</v>
      </c>
    </row>
    <row r="13" spans="1:2">
      <c r="A13" t="s">
        <v>1310</v>
      </c>
      <c r="B13" t="s">
        <v>1181</v>
      </c>
    </row>
    <row r="14" spans="1:2">
      <c r="A14" t="s">
        <v>43</v>
      </c>
      <c r="B14" t="s">
        <v>921</v>
      </c>
    </row>
    <row r="15" spans="1:2">
      <c r="A15" t="s">
        <v>1311</v>
      </c>
      <c r="B15" t="s">
        <v>1267</v>
      </c>
    </row>
    <row r="16" spans="1:2">
      <c r="A16" t="s">
        <v>44</v>
      </c>
      <c r="B16" t="s">
        <v>1332</v>
      </c>
    </row>
    <row r="17" spans="1:2">
      <c r="A17" t="s">
        <v>1308</v>
      </c>
      <c r="B17" t="s">
        <v>1100</v>
      </c>
    </row>
    <row r="18" spans="1:2">
      <c r="A18" t="s">
        <v>45</v>
      </c>
      <c r="B18" t="s">
        <v>934</v>
      </c>
    </row>
    <row r="19" spans="1:2">
      <c r="A19" t="s">
        <v>1312</v>
      </c>
      <c r="B19" t="s">
        <v>923</v>
      </c>
    </row>
    <row r="20" spans="1:2">
      <c r="A20" t="s">
        <v>46</v>
      </c>
      <c r="B20" t="s">
        <v>935</v>
      </c>
    </row>
    <row r="21" spans="1:2">
      <c r="A21" t="s">
        <v>1313</v>
      </c>
      <c r="B21" t="s">
        <v>1324</v>
      </c>
    </row>
    <row r="22" spans="1:2">
      <c r="A22" t="s">
        <v>1314</v>
      </c>
      <c r="B22" t="s">
        <v>933</v>
      </c>
    </row>
    <row r="23" spans="1:2">
      <c r="A23" t="s">
        <v>1315</v>
      </c>
      <c r="B23" t="s">
        <v>924</v>
      </c>
    </row>
    <row r="24" spans="1:2">
      <c r="A24" t="s">
        <v>1316</v>
      </c>
      <c r="B24" t="s">
        <v>1265</v>
      </c>
    </row>
    <row r="25" spans="1:2">
      <c r="A25" t="s">
        <v>1317</v>
      </c>
      <c r="B25" t="s">
        <v>936</v>
      </c>
    </row>
    <row r="26" spans="1:2">
      <c r="A26"/>
      <c r="B26" t="s">
        <v>874</v>
      </c>
    </row>
    <row r="27" spans="1:2">
      <c r="A27"/>
      <c r="B27" t="s">
        <v>942</v>
      </c>
    </row>
    <row r="28" spans="1:2">
      <c r="A28"/>
      <c r="B28" t="s">
        <v>875</v>
      </c>
    </row>
    <row r="29" spans="1:2">
      <c r="A29"/>
      <c r="B29" t="s">
        <v>114</v>
      </c>
    </row>
    <row r="30" spans="1:2">
      <c r="A30"/>
      <c r="B30" t="s">
        <v>1325</v>
      </c>
    </row>
    <row r="31" spans="1:2">
      <c r="A31"/>
      <c r="B31" t="s">
        <v>919</v>
      </c>
    </row>
    <row r="32" spans="1:2">
      <c r="A32"/>
      <c r="B32" t="s">
        <v>1266</v>
      </c>
    </row>
    <row r="33" spans="1:2">
      <c r="A33"/>
      <c r="B33" t="s">
        <v>1039</v>
      </c>
    </row>
    <row r="34" spans="1:2">
      <c r="A34"/>
      <c r="B34" t="s">
        <v>47</v>
      </c>
    </row>
    <row r="35" spans="1:2">
      <c r="A35"/>
      <c r="B35" t="s">
        <v>23</v>
      </c>
    </row>
    <row r="36" spans="1:2">
      <c r="A36"/>
      <c r="B36" t="s">
        <v>1182</v>
      </c>
    </row>
    <row r="37" spans="1:2">
      <c r="A37"/>
      <c r="B37" t="s">
        <v>2080</v>
      </c>
    </row>
    <row r="38" spans="1:2">
      <c r="A38"/>
      <c r="B38" t="s">
        <v>1058</v>
      </c>
    </row>
    <row r="39" spans="1:2">
      <c r="A39"/>
      <c r="B39" t="s">
        <v>1040</v>
      </c>
    </row>
    <row r="40" spans="1:2">
      <c r="A40"/>
      <c r="B40" t="s">
        <v>1037</v>
      </c>
    </row>
    <row r="41" spans="1:2">
      <c r="A41"/>
      <c r="B41" t="s">
        <v>1080</v>
      </c>
    </row>
    <row r="42" spans="1:2">
      <c r="A42"/>
      <c r="B42" t="s">
        <v>1038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1" zoomScaleNormal="100" workbookViewId="0">
      <selection activeCell="F44" sqref="F44"/>
    </sheetView>
  </sheetViews>
  <sheetFormatPr defaultRowHeight="11.25"/>
  <cols>
    <col min="1" max="1" width="10.7109375" style="259" hidden="1" customWidth="1"/>
    <col min="2" max="2" width="10.7109375" style="64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75" customFormat="1" ht="3" customHeight="1">
      <c r="A1" s="473"/>
      <c r="B1" s="474"/>
      <c r="F1" s="475">
        <v>26598445</v>
      </c>
      <c r="G1" s="476"/>
      <c r="I1" s="476"/>
    </row>
    <row r="2" spans="1:12" s="17" customFormat="1" ht="14.25">
      <c r="A2" s="258"/>
      <c r="B2" s="64"/>
      <c r="E2" s="481" t="str">
        <f>"Код шаблона: " &amp; GetCode()</f>
        <v>Код шаблона: FAS.JKH.OPEN.INFO.REQUEST.HVS</v>
      </c>
      <c r="F2" s="543"/>
      <c r="G2" s="480"/>
      <c r="H2" s="480"/>
      <c r="I2" s="480"/>
      <c r="J2" s="480"/>
      <c r="K2" s="480"/>
      <c r="L2" s="480"/>
    </row>
    <row r="3" spans="1:12" ht="14.25">
      <c r="E3" s="482" t="str">
        <f>"Версия " &amp; GetVersion()</f>
        <v>Версия 1.0.1</v>
      </c>
      <c r="F3" s="543"/>
      <c r="G3" s="42"/>
      <c r="H3" s="42"/>
      <c r="I3" s="42"/>
      <c r="J3" s="42"/>
      <c r="K3" s="42"/>
      <c r="L3" s="353"/>
    </row>
    <row r="4" spans="1:12" s="460" customFormat="1" ht="6">
      <c r="A4" s="454"/>
      <c r="B4" s="455"/>
      <c r="C4" s="456"/>
      <c r="D4" s="457"/>
      <c r="E4" s="477"/>
      <c r="F4" s="478"/>
      <c r="G4" s="479"/>
      <c r="I4" s="461"/>
    </row>
    <row r="5" spans="1:12" ht="43.5" customHeight="1">
      <c r="D5" s="22"/>
      <c r="E5" s="609" t="s">
        <v>1226</v>
      </c>
      <c r="F5" s="610"/>
      <c r="G5" s="535"/>
      <c r="J5" s="394"/>
    </row>
    <row r="6" spans="1:12" s="460" customFormat="1" ht="6">
      <c r="A6" s="454"/>
      <c r="B6" s="455"/>
      <c r="C6" s="456"/>
      <c r="D6" s="457"/>
      <c r="E6" s="462"/>
      <c r="F6" s="463"/>
      <c r="G6" s="464"/>
      <c r="I6" s="461"/>
    </row>
    <row r="7" spans="1:12" ht="27">
      <c r="D7" s="22"/>
      <c r="E7" s="23" t="s">
        <v>913</v>
      </c>
      <c r="F7" s="421" t="s">
        <v>968</v>
      </c>
      <c r="G7" s="472"/>
    </row>
    <row r="8" spans="1:12" s="460" customFormat="1" ht="6">
      <c r="A8" s="454"/>
      <c r="B8" s="455"/>
      <c r="C8" s="456"/>
      <c r="D8" s="457"/>
      <c r="E8" s="458"/>
      <c r="F8" s="459"/>
      <c r="G8" s="457"/>
      <c r="I8" s="461"/>
    </row>
    <row r="9" spans="1:12" ht="27">
      <c r="D9" s="22"/>
      <c r="E9" s="23" t="s">
        <v>7</v>
      </c>
      <c r="F9" s="438" t="s">
        <v>945</v>
      </c>
      <c r="G9" s="471"/>
    </row>
    <row r="10" spans="1:12" s="460" customFormat="1" ht="6">
      <c r="A10" s="465"/>
      <c r="B10" s="455"/>
      <c r="C10" s="456"/>
      <c r="D10" s="466"/>
      <c r="E10" s="462"/>
      <c r="F10" s="467"/>
      <c r="G10" s="468"/>
      <c r="I10" s="461"/>
    </row>
    <row r="11" spans="1:12" ht="27">
      <c r="A11" s="261"/>
      <c r="D11" s="22"/>
      <c r="E11" s="55" t="s">
        <v>5</v>
      </c>
      <c r="F11" s="596" t="s">
        <v>2037</v>
      </c>
      <c r="G11" s="469"/>
    </row>
    <row r="12" spans="1:12" ht="27">
      <c r="D12" s="22"/>
      <c r="E12" s="55" t="s">
        <v>6</v>
      </c>
      <c r="F12" s="596" t="s">
        <v>2038</v>
      </c>
      <c r="G12" s="471"/>
    </row>
    <row r="13" spans="1:12" s="460" customFormat="1" ht="6">
      <c r="A13" s="465"/>
      <c r="B13" s="455"/>
      <c r="C13" s="456"/>
      <c r="D13" s="466"/>
      <c r="E13" s="462"/>
      <c r="F13" s="467"/>
      <c r="G13" s="468"/>
      <c r="I13" s="461"/>
    </row>
    <row r="14" spans="1:12" ht="27">
      <c r="D14" s="22"/>
      <c r="E14" s="55" t="s">
        <v>1221</v>
      </c>
      <c r="F14" s="586" t="s">
        <v>903</v>
      </c>
      <c r="G14" s="471"/>
    </row>
    <row r="15" spans="1:12" ht="27" hidden="1">
      <c r="D15" s="22"/>
      <c r="E15" s="55" t="s">
        <v>1147</v>
      </c>
      <c r="F15" s="574" t="s">
        <v>2112</v>
      </c>
      <c r="G15" s="471"/>
    </row>
    <row r="16" spans="1:12" ht="27" hidden="1">
      <c r="D16" s="22"/>
      <c r="E16" s="55" t="s">
        <v>2090</v>
      </c>
      <c r="F16" s="583"/>
      <c r="G16" s="471"/>
    </row>
    <row r="17" spans="1:11" ht="19.5">
      <c r="D17" s="22"/>
      <c r="E17" s="23"/>
      <c r="F17" s="582" t="s">
        <v>2096</v>
      </c>
      <c r="G17" s="19"/>
    </row>
    <row r="18" spans="1:11" s="567" customFormat="1" ht="5.25" hidden="1">
      <c r="A18" s="566"/>
      <c r="B18" s="566"/>
      <c r="D18" s="568"/>
      <c r="E18" s="565"/>
      <c r="F18" s="569"/>
      <c r="G18" s="568"/>
      <c r="I18" s="570"/>
    </row>
    <row r="19" spans="1:11" ht="27">
      <c r="D19" s="22"/>
      <c r="E19" s="55" t="s">
        <v>2067</v>
      </c>
      <c r="F19" s="587" t="s">
        <v>2039</v>
      </c>
      <c r="G19" s="471"/>
    </row>
    <row r="20" spans="1:11" ht="27">
      <c r="D20" s="22"/>
      <c r="E20" s="55" t="s">
        <v>2068</v>
      </c>
      <c r="F20" s="586" t="s">
        <v>2040</v>
      </c>
      <c r="G20" s="471"/>
    </row>
    <row r="21" spans="1:11" s="567" customFormat="1" ht="5.25" hidden="1">
      <c r="A21" s="566"/>
      <c r="B21" s="566"/>
      <c r="D21" s="568"/>
      <c r="E21" s="565"/>
      <c r="F21" s="581"/>
      <c r="G21" s="568"/>
      <c r="I21" s="570"/>
    </row>
    <row r="22" spans="1:11" ht="19.5" hidden="1">
      <c r="D22" s="22"/>
      <c r="E22" s="23"/>
      <c r="F22" s="582" t="s">
        <v>2097</v>
      </c>
      <c r="G22" s="19"/>
    </row>
    <row r="23" spans="1:11" s="567" customFormat="1" ht="5.25" hidden="1">
      <c r="A23" s="566"/>
      <c r="B23" s="566"/>
      <c r="D23" s="568"/>
      <c r="E23" s="565"/>
      <c r="F23" s="569"/>
      <c r="G23" s="568"/>
      <c r="I23" s="570"/>
    </row>
    <row r="24" spans="1:11" ht="27" hidden="1">
      <c r="D24" s="22"/>
      <c r="E24" s="55" t="s">
        <v>2098</v>
      </c>
      <c r="F24" s="583"/>
      <c r="G24" s="471"/>
    </row>
    <row r="25" spans="1:11" ht="27" hidden="1">
      <c r="D25" s="22"/>
      <c r="E25" s="55" t="s">
        <v>2099</v>
      </c>
      <c r="F25" s="423"/>
      <c r="G25" s="471"/>
    </row>
    <row r="26" spans="1:11" s="567" customFormat="1" ht="5.25" hidden="1">
      <c r="A26" s="566"/>
      <c r="B26" s="566"/>
      <c r="D26" s="568"/>
      <c r="E26" s="565"/>
      <c r="F26" s="581"/>
      <c r="G26" s="568"/>
      <c r="I26" s="570"/>
    </row>
    <row r="27" spans="1:11" s="460" customFormat="1" ht="35.1" customHeight="1">
      <c r="A27" s="465"/>
      <c r="B27" s="455"/>
      <c r="C27" s="456"/>
      <c r="D27" s="466"/>
      <c r="E27" s="462"/>
      <c r="F27" s="467"/>
      <c r="G27" s="468"/>
      <c r="I27" s="461"/>
    </row>
    <row r="28" spans="1:11" ht="27">
      <c r="D28" s="22"/>
      <c r="E28" s="55" t="s">
        <v>1030</v>
      </c>
      <c r="F28" s="438" t="s">
        <v>945</v>
      </c>
      <c r="G28" s="471"/>
    </row>
    <row r="29" spans="1:11" ht="27">
      <c r="C29" s="26"/>
      <c r="D29" s="27"/>
      <c r="E29" s="28" t="s">
        <v>939</v>
      </c>
      <c r="F29" s="422" t="s">
        <v>754</v>
      </c>
      <c r="G29" s="470"/>
      <c r="K29" s="21" t="s">
        <v>2077</v>
      </c>
    </row>
    <row r="30" spans="1:11" ht="27" hidden="1">
      <c r="C30" s="26"/>
      <c r="D30" s="27"/>
      <c r="E30" s="50" t="s">
        <v>1062</v>
      </c>
      <c r="F30" s="423"/>
      <c r="G30" s="470"/>
    </row>
    <row r="31" spans="1:11" ht="27">
      <c r="C31" s="26"/>
      <c r="D31" s="27"/>
      <c r="E31" s="28" t="s">
        <v>914</v>
      </c>
      <c r="F31" s="422" t="s">
        <v>755</v>
      </c>
      <c r="G31" s="470"/>
    </row>
    <row r="32" spans="1:11" ht="27">
      <c r="C32" s="26"/>
      <c r="D32" s="27"/>
      <c r="E32" s="28" t="s">
        <v>915</v>
      </c>
      <c r="F32" s="422" t="s">
        <v>756</v>
      </c>
      <c r="G32" s="470"/>
      <c r="H32" s="29"/>
    </row>
    <row r="33" spans="1:9" s="460" customFormat="1" ht="6">
      <c r="A33" s="465"/>
      <c r="B33" s="455"/>
      <c r="C33" s="456"/>
      <c r="D33" s="466"/>
      <c r="E33" s="462"/>
      <c r="F33" s="467"/>
      <c r="G33" s="468"/>
      <c r="I33" s="461"/>
    </row>
    <row r="34" spans="1:9" ht="33.75">
      <c r="A34" s="260"/>
      <c r="D34" s="24"/>
      <c r="E34" s="55" t="s">
        <v>1093</v>
      </c>
      <c r="F34" s="588" t="s">
        <v>860</v>
      </c>
      <c r="G34" s="469"/>
    </row>
    <row r="35" spans="1:9" s="460" customFormat="1" ht="6" hidden="1">
      <c r="A35" s="454"/>
      <c r="B35" s="455"/>
      <c r="C35" s="456"/>
      <c r="D35" s="457"/>
      <c r="E35" s="458"/>
      <c r="F35" s="459"/>
      <c r="G35" s="457"/>
      <c r="I35" s="461"/>
    </row>
    <row r="36" spans="1:9" s="580" customFormat="1" ht="5.25" hidden="1">
      <c r="A36" s="575"/>
      <c r="B36" s="474"/>
      <c r="C36" s="576"/>
      <c r="D36" s="577"/>
      <c r="E36" s="578"/>
      <c r="F36" s="579"/>
      <c r="G36" s="577"/>
      <c r="I36" s="476"/>
    </row>
    <row r="37" spans="1:9" s="460" customFormat="1" ht="6">
      <c r="A37" s="465"/>
      <c r="B37" s="455"/>
      <c r="C37" s="456"/>
      <c r="D37" s="466"/>
      <c r="E37" s="462"/>
      <c r="F37" s="467"/>
      <c r="G37" s="468"/>
      <c r="I37" s="461"/>
    </row>
    <row r="38" spans="1:9" ht="27">
      <c r="A38" s="262"/>
      <c r="B38" s="66"/>
      <c r="D38" s="31"/>
      <c r="E38" s="30" t="s">
        <v>82</v>
      </c>
      <c r="F38" s="586" t="s">
        <v>2041</v>
      </c>
      <c r="G38" s="469"/>
    </row>
    <row r="39" spans="1:9" ht="27">
      <c r="A39" s="262"/>
      <c r="B39" s="66"/>
      <c r="D39" s="31"/>
      <c r="E39" s="40" t="s">
        <v>83</v>
      </c>
      <c r="F39" s="586" t="s">
        <v>2042</v>
      </c>
      <c r="G39" s="469"/>
    </row>
    <row r="40" spans="1:9" ht="19.5">
      <c r="D40" s="22"/>
      <c r="E40" s="23"/>
      <c r="F40" s="546" t="s">
        <v>115</v>
      </c>
      <c r="G40" s="19"/>
    </row>
    <row r="41" spans="1:9" ht="27">
      <c r="A41" s="262"/>
      <c r="D41" s="19"/>
      <c r="E41" s="544" t="s">
        <v>947</v>
      </c>
      <c r="F41" s="589" t="s">
        <v>2043</v>
      </c>
      <c r="G41" s="469"/>
    </row>
    <row r="42" spans="1:9" ht="27">
      <c r="A42" s="262"/>
      <c r="B42" s="66"/>
      <c r="D42" s="31"/>
      <c r="E42" s="544" t="s">
        <v>948</v>
      </c>
      <c r="F42" s="589" t="s">
        <v>2044</v>
      </c>
      <c r="G42" s="469"/>
    </row>
    <row r="43" spans="1:9" ht="27">
      <c r="A43" s="262"/>
      <c r="B43" s="66"/>
      <c r="D43" s="31"/>
      <c r="E43" s="544" t="s">
        <v>116</v>
      </c>
      <c r="F43" s="589" t="s">
        <v>2045</v>
      </c>
      <c r="G43" s="469"/>
    </row>
    <row r="44" spans="1:9" ht="27">
      <c r="D44" s="22"/>
      <c r="E44" s="545" t="s">
        <v>117</v>
      </c>
      <c r="F44" s="589" t="s">
        <v>2046</v>
      </c>
      <c r="G44" s="471"/>
    </row>
    <row r="45" spans="1:9" ht="20.100000000000001" customHeight="1">
      <c r="A45" s="262"/>
      <c r="D45" s="19"/>
      <c r="F45" s="178"/>
      <c r="G45" s="25"/>
    </row>
    <row r="46" spans="1:9" ht="19.5">
      <c r="A46" s="262"/>
      <c r="B46" s="66"/>
      <c r="D46" s="31"/>
      <c r="E46" s="30"/>
      <c r="F46" s="179"/>
      <c r="G46" s="25"/>
    </row>
    <row r="47" spans="1:9" ht="19.5">
      <c r="A47" s="262"/>
      <c r="B47" s="66"/>
      <c r="D47" s="31"/>
      <c r="E47" s="30"/>
      <c r="F47" s="179"/>
      <c r="G47" s="25"/>
    </row>
    <row r="48" spans="1:9" ht="19.5">
      <c r="A48" s="262"/>
      <c r="B48" s="66"/>
      <c r="D48" s="31"/>
      <c r="E48" s="40"/>
      <c r="F48" s="179"/>
      <c r="G48" s="25"/>
    </row>
    <row r="49" spans="1:9" ht="19.5">
      <c r="A49" s="262"/>
      <c r="B49" s="66"/>
      <c r="D49" s="31"/>
      <c r="E49" s="30"/>
      <c r="F49" s="179"/>
      <c r="G49" s="25"/>
    </row>
    <row r="52" spans="1:9">
      <c r="E52" s="611"/>
      <c r="F52" s="611"/>
      <c r="G52" s="611"/>
      <c r="H52" s="611"/>
      <c r="I52" s="611"/>
    </row>
  </sheetData>
  <sheetProtection password="FA9C" sheet="1" objects="1" scenarios="1" formatColumns="0" formatRows="0"/>
  <dataConsolidate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2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304</v>
      </c>
      <c r="B1" s="4" t="s">
        <v>308</v>
      </c>
      <c r="C1" s="4" t="s">
        <v>309</v>
      </c>
      <c r="D1" s="4" t="s">
        <v>310</v>
      </c>
      <c r="E1" s="4" t="s">
        <v>311</v>
      </c>
      <c r="F1" s="4" t="s">
        <v>312</v>
      </c>
      <c r="G1" s="4" t="s">
        <v>313</v>
      </c>
      <c r="H1" s="4" t="s">
        <v>314</v>
      </c>
      <c r="I1" s="4" t="s">
        <v>315</v>
      </c>
    </row>
    <row r="2" spans="1:10">
      <c r="A2" s="4">
        <v>1</v>
      </c>
      <c r="B2" s="4" t="s">
        <v>316</v>
      </c>
      <c r="C2" s="4" t="s">
        <v>968</v>
      </c>
      <c r="D2" s="4" t="s">
        <v>317</v>
      </c>
      <c r="E2" s="4" t="s">
        <v>318</v>
      </c>
      <c r="F2" s="4" t="s">
        <v>319</v>
      </c>
      <c r="G2" s="4" t="s">
        <v>320</v>
      </c>
      <c r="H2" s="4" t="s">
        <v>321</v>
      </c>
      <c r="J2" s="4" t="s">
        <v>2036</v>
      </c>
    </row>
    <row r="3" spans="1:10">
      <c r="A3" s="4">
        <v>2</v>
      </c>
      <c r="B3" s="4" t="s">
        <v>316</v>
      </c>
      <c r="C3" s="4" t="s">
        <v>968</v>
      </c>
      <c r="D3" s="4" t="s">
        <v>322</v>
      </c>
      <c r="E3" s="4" t="s">
        <v>323</v>
      </c>
      <c r="F3" s="4" t="s">
        <v>324</v>
      </c>
      <c r="G3" s="4" t="s">
        <v>325</v>
      </c>
      <c r="J3" s="4" t="s">
        <v>2036</v>
      </c>
    </row>
    <row r="4" spans="1:10">
      <c r="A4" s="4">
        <v>3</v>
      </c>
      <c r="B4" s="4" t="s">
        <v>316</v>
      </c>
      <c r="C4" s="4" t="s">
        <v>968</v>
      </c>
      <c r="D4" s="4" t="s">
        <v>326</v>
      </c>
      <c r="E4" s="4" t="s">
        <v>327</v>
      </c>
      <c r="F4" s="4" t="s">
        <v>328</v>
      </c>
      <c r="G4" s="4" t="s">
        <v>329</v>
      </c>
      <c r="H4" s="4" t="s">
        <v>330</v>
      </c>
      <c r="J4" s="4" t="s">
        <v>2036</v>
      </c>
    </row>
    <row r="5" spans="1:10">
      <c r="A5" s="4">
        <v>4</v>
      </c>
      <c r="B5" s="4" t="s">
        <v>316</v>
      </c>
      <c r="C5" s="4" t="s">
        <v>968</v>
      </c>
      <c r="D5" s="4" t="s">
        <v>331</v>
      </c>
      <c r="E5" s="4" t="s">
        <v>332</v>
      </c>
      <c r="F5" s="4" t="s">
        <v>333</v>
      </c>
      <c r="G5" s="4" t="s">
        <v>334</v>
      </c>
      <c r="J5" s="4" t="s">
        <v>2036</v>
      </c>
    </row>
    <row r="6" spans="1:10">
      <c r="A6" s="4">
        <v>5</v>
      </c>
      <c r="B6" s="4" t="s">
        <v>316</v>
      </c>
      <c r="C6" s="4" t="s">
        <v>968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J6" s="4" t="s">
        <v>2036</v>
      </c>
    </row>
    <row r="7" spans="1:10">
      <c r="A7" s="4">
        <v>6</v>
      </c>
      <c r="B7" s="4" t="s">
        <v>316</v>
      </c>
      <c r="C7" s="4" t="s">
        <v>968</v>
      </c>
      <c r="D7" s="4" t="s">
        <v>340</v>
      </c>
      <c r="E7" s="4" t="s">
        <v>341</v>
      </c>
      <c r="F7" s="4" t="s">
        <v>342</v>
      </c>
      <c r="G7" s="4" t="s">
        <v>343</v>
      </c>
      <c r="H7" s="4" t="s">
        <v>344</v>
      </c>
      <c r="J7" s="4" t="s">
        <v>2036</v>
      </c>
    </row>
    <row r="8" spans="1:10">
      <c r="A8" s="4">
        <v>7</v>
      </c>
      <c r="B8" s="4" t="s">
        <v>316</v>
      </c>
      <c r="C8" s="4" t="s">
        <v>968</v>
      </c>
      <c r="D8" s="4" t="s">
        <v>345</v>
      </c>
      <c r="E8" s="4" t="s">
        <v>346</v>
      </c>
      <c r="F8" s="4" t="s">
        <v>347</v>
      </c>
      <c r="G8" s="4" t="s">
        <v>348</v>
      </c>
      <c r="J8" s="4" t="s">
        <v>2036</v>
      </c>
    </row>
    <row r="9" spans="1:10">
      <c r="A9" s="4">
        <v>8</v>
      </c>
      <c r="B9" s="4" t="s">
        <v>316</v>
      </c>
      <c r="C9" s="4" t="s">
        <v>968</v>
      </c>
      <c r="D9" s="4" t="s">
        <v>349</v>
      </c>
      <c r="E9" s="4" t="s">
        <v>350</v>
      </c>
      <c r="F9" s="4" t="s">
        <v>351</v>
      </c>
      <c r="G9" s="4" t="s">
        <v>352</v>
      </c>
      <c r="J9" s="4" t="s">
        <v>2036</v>
      </c>
    </row>
    <row r="10" spans="1:10">
      <c r="A10" s="4">
        <v>9</v>
      </c>
      <c r="B10" s="4" t="s">
        <v>316</v>
      </c>
      <c r="C10" s="4" t="s">
        <v>968</v>
      </c>
      <c r="D10" s="4" t="s">
        <v>353</v>
      </c>
      <c r="E10" s="4" t="s">
        <v>354</v>
      </c>
      <c r="F10" s="4" t="s">
        <v>355</v>
      </c>
      <c r="G10" s="4" t="s">
        <v>325</v>
      </c>
      <c r="J10" s="4" t="s">
        <v>2036</v>
      </c>
    </row>
    <row r="11" spans="1:10">
      <c r="A11" s="4">
        <v>10</v>
      </c>
      <c r="B11" s="4" t="s">
        <v>316</v>
      </c>
      <c r="C11" s="4" t="s">
        <v>968</v>
      </c>
      <c r="D11" s="4" t="s">
        <v>359</v>
      </c>
      <c r="E11" s="4" t="s">
        <v>360</v>
      </c>
      <c r="F11" s="4" t="s">
        <v>361</v>
      </c>
      <c r="G11" s="4" t="s">
        <v>338</v>
      </c>
      <c r="H11" s="4" t="s">
        <v>362</v>
      </c>
      <c r="J11" s="4" t="s">
        <v>2036</v>
      </c>
    </row>
    <row r="12" spans="1:10">
      <c r="A12" s="4">
        <v>11</v>
      </c>
      <c r="B12" s="4" t="s">
        <v>316</v>
      </c>
      <c r="C12" s="4" t="s">
        <v>968</v>
      </c>
      <c r="D12" s="4" t="s">
        <v>363</v>
      </c>
      <c r="E12" s="4" t="s">
        <v>364</v>
      </c>
      <c r="F12" s="4" t="s">
        <v>365</v>
      </c>
      <c r="G12" s="4" t="s">
        <v>366</v>
      </c>
      <c r="H12" s="4" t="s">
        <v>367</v>
      </c>
      <c r="J12" s="4" t="s">
        <v>2036</v>
      </c>
    </row>
    <row r="13" spans="1:10">
      <c r="A13" s="4">
        <v>12</v>
      </c>
      <c r="B13" s="4" t="s">
        <v>316</v>
      </c>
      <c r="C13" s="4" t="s">
        <v>968</v>
      </c>
      <c r="D13" s="4" t="s">
        <v>370</v>
      </c>
      <c r="E13" s="4" t="s">
        <v>371</v>
      </c>
      <c r="F13" s="4" t="s">
        <v>372</v>
      </c>
      <c r="G13" s="4" t="s">
        <v>373</v>
      </c>
      <c r="H13" s="4" t="s">
        <v>374</v>
      </c>
      <c r="J13" s="4" t="s">
        <v>2036</v>
      </c>
    </row>
    <row r="14" spans="1:10">
      <c r="A14" s="4">
        <v>13</v>
      </c>
      <c r="B14" s="4" t="s">
        <v>316</v>
      </c>
      <c r="C14" s="4" t="s">
        <v>968</v>
      </c>
      <c r="D14" s="4" t="s">
        <v>375</v>
      </c>
      <c r="E14" s="4" t="s">
        <v>376</v>
      </c>
      <c r="F14" s="4" t="s">
        <v>377</v>
      </c>
      <c r="G14" s="4" t="s">
        <v>378</v>
      </c>
      <c r="H14" s="4" t="s">
        <v>379</v>
      </c>
      <c r="J14" s="4" t="s">
        <v>2036</v>
      </c>
    </row>
    <row r="15" spans="1:10">
      <c r="A15" s="4">
        <v>14</v>
      </c>
      <c r="B15" s="4" t="s">
        <v>316</v>
      </c>
      <c r="C15" s="4" t="s">
        <v>968</v>
      </c>
      <c r="D15" s="4" t="s">
        <v>382</v>
      </c>
      <c r="E15" s="4" t="s">
        <v>383</v>
      </c>
      <c r="F15" s="4" t="s">
        <v>384</v>
      </c>
      <c r="G15" s="4" t="s">
        <v>385</v>
      </c>
      <c r="H15" s="4" t="s">
        <v>386</v>
      </c>
      <c r="J15" s="4" t="s">
        <v>2036</v>
      </c>
    </row>
    <row r="16" spans="1:10">
      <c r="A16" s="4">
        <v>15</v>
      </c>
      <c r="B16" s="4" t="s">
        <v>316</v>
      </c>
      <c r="C16" s="4" t="s">
        <v>968</v>
      </c>
      <c r="D16" s="4" t="s">
        <v>387</v>
      </c>
      <c r="E16" s="4" t="s">
        <v>388</v>
      </c>
      <c r="F16" s="4" t="s">
        <v>389</v>
      </c>
      <c r="G16" s="4" t="s">
        <v>390</v>
      </c>
      <c r="J16" s="4" t="s">
        <v>2036</v>
      </c>
    </row>
    <row r="17" spans="1:10">
      <c r="A17" s="4">
        <v>16</v>
      </c>
      <c r="B17" s="4" t="s">
        <v>316</v>
      </c>
      <c r="C17" s="4" t="s">
        <v>968</v>
      </c>
      <c r="D17" s="4" t="s">
        <v>391</v>
      </c>
      <c r="E17" s="4" t="s">
        <v>392</v>
      </c>
      <c r="F17" s="4" t="s">
        <v>393</v>
      </c>
      <c r="G17" s="4" t="s">
        <v>394</v>
      </c>
      <c r="H17" s="4" t="s">
        <v>395</v>
      </c>
      <c r="J17" s="4" t="s">
        <v>2036</v>
      </c>
    </row>
    <row r="18" spans="1:10">
      <c r="A18" s="4">
        <v>17</v>
      </c>
      <c r="B18" s="4" t="s">
        <v>316</v>
      </c>
      <c r="C18" s="4" t="s">
        <v>968</v>
      </c>
      <c r="D18" s="4" t="s">
        <v>396</v>
      </c>
      <c r="E18" s="4" t="s">
        <v>397</v>
      </c>
      <c r="F18" s="4" t="s">
        <v>398</v>
      </c>
      <c r="G18" s="4" t="s">
        <v>399</v>
      </c>
      <c r="H18" s="4" t="s">
        <v>400</v>
      </c>
      <c r="J18" s="4" t="s">
        <v>2036</v>
      </c>
    </row>
    <row r="19" spans="1:10">
      <c r="A19" s="4">
        <v>18</v>
      </c>
      <c r="B19" s="4" t="s">
        <v>316</v>
      </c>
      <c r="C19" s="4" t="s">
        <v>968</v>
      </c>
      <c r="D19" s="4" t="s">
        <v>401</v>
      </c>
      <c r="E19" s="4" t="s">
        <v>402</v>
      </c>
      <c r="F19" s="4" t="s">
        <v>403</v>
      </c>
      <c r="G19" s="4" t="s">
        <v>366</v>
      </c>
      <c r="H19" s="4" t="s">
        <v>404</v>
      </c>
      <c r="J19" s="4" t="s">
        <v>2036</v>
      </c>
    </row>
    <row r="20" spans="1:10">
      <c r="A20" s="4">
        <v>19</v>
      </c>
      <c r="B20" s="4" t="s">
        <v>316</v>
      </c>
      <c r="C20" s="4" t="s">
        <v>968</v>
      </c>
      <c r="D20" s="4" t="s">
        <v>405</v>
      </c>
      <c r="E20" s="4" t="s">
        <v>406</v>
      </c>
      <c r="F20" s="4" t="s">
        <v>407</v>
      </c>
      <c r="G20" s="4" t="s">
        <v>408</v>
      </c>
      <c r="J20" s="4" t="s">
        <v>2036</v>
      </c>
    </row>
    <row r="21" spans="1:10">
      <c r="A21" s="4">
        <v>20</v>
      </c>
      <c r="B21" s="4" t="s">
        <v>316</v>
      </c>
      <c r="C21" s="4" t="s">
        <v>968</v>
      </c>
      <c r="D21" s="4" t="s">
        <v>409</v>
      </c>
      <c r="E21" s="4" t="s">
        <v>410</v>
      </c>
      <c r="F21" s="4" t="s">
        <v>411</v>
      </c>
      <c r="G21" s="4" t="s">
        <v>412</v>
      </c>
      <c r="H21" s="4" t="s">
        <v>413</v>
      </c>
      <c r="J21" s="4" t="s">
        <v>2036</v>
      </c>
    </row>
    <row r="22" spans="1:10">
      <c r="A22" s="4">
        <v>21</v>
      </c>
      <c r="B22" s="4" t="s">
        <v>316</v>
      </c>
      <c r="C22" s="4" t="s">
        <v>968</v>
      </c>
      <c r="D22" s="4" t="s">
        <v>414</v>
      </c>
      <c r="E22" s="4" t="s">
        <v>415</v>
      </c>
      <c r="F22" s="4" t="s">
        <v>416</v>
      </c>
      <c r="G22" s="4" t="s">
        <v>417</v>
      </c>
      <c r="H22" s="4" t="s">
        <v>418</v>
      </c>
      <c r="J22" s="4" t="s">
        <v>2036</v>
      </c>
    </row>
    <row r="23" spans="1:10">
      <c r="A23" s="4">
        <v>22</v>
      </c>
      <c r="B23" s="4" t="s">
        <v>316</v>
      </c>
      <c r="C23" s="4" t="s">
        <v>968</v>
      </c>
      <c r="D23" s="4" t="s">
        <v>419</v>
      </c>
      <c r="E23" s="4" t="s">
        <v>420</v>
      </c>
      <c r="F23" s="4" t="s">
        <v>421</v>
      </c>
      <c r="G23" s="4" t="s">
        <v>380</v>
      </c>
      <c r="J23" s="4" t="s">
        <v>2036</v>
      </c>
    </row>
    <row r="24" spans="1:10">
      <c r="A24" s="4">
        <v>23</v>
      </c>
      <c r="B24" s="4" t="s">
        <v>316</v>
      </c>
      <c r="C24" s="4" t="s">
        <v>968</v>
      </c>
      <c r="D24" s="4" t="s">
        <v>422</v>
      </c>
      <c r="E24" s="4" t="s">
        <v>423</v>
      </c>
      <c r="F24" s="4" t="s">
        <v>424</v>
      </c>
      <c r="G24" s="4" t="s">
        <v>417</v>
      </c>
      <c r="H24" s="4" t="s">
        <v>425</v>
      </c>
      <c r="J24" s="4" t="s">
        <v>2036</v>
      </c>
    </row>
    <row r="25" spans="1:10">
      <c r="A25" s="4">
        <v>24</v>
      </c>
      <c r="B25" s="4" t="s">
        <v>316</v>
      </c>
      <c r="C25" s="4" t="s">
        <v>968</v>
      </c>
      <c r="D25" s="4" t="s">
        <v>426</v>
      </c>
      <c r="E25" s="4" t="s">
        <v>427</v>
      </c>
      <c r="F25" s="4" t="s">
        <v>428</v>
      </c>
      <c r="G25" s="4" t="s">
        <v>429</v>
      </c>
      <c r="H25" s="4" t="s">
        <v>430</v>
      </c>
      <c r="J25" s="4" t="s">
        <v>2036</v>
      </c>
    </row>
    <row r="26" spans="1:10">
      <c r="A26" s="4">
        <v>25</v>
      </c>
      <c r="B26" s="4" t="s">
        <v>316</v>
      </c>
      <c r="C26" s="4" t="s">
        <v>968</v>
      </c>
      <c r="D26" s="4" t="s">
        <v>431</v>
      </c>
      <c r="E26" s="4" t="s">
        <v>432</v>
      </c>
      <c r="F26" s="4" t="s">
        <v>433</v>
      </c>
      <c r="G26" s="4" t="s">
        <v>429</v>
      </c>
      <c r="H26" s="4" t="s">
        <v>434</v>
      </c>
      <c r="J26" s="4" t="s">
        <v>2036</v>
      </c>
    </row>
    <row r="27" spans="1:10">
      <c r="A27" s="4">
        <v>26</v>
      </c>
      <c r="B27" s="4" t="s">
        <v>316</v>
      </c>
      <c r="C27" s="4" t="s">
        <v>968</v>
      </c>
      <c r="D27" s="4" t="s">
        <v>435</v>
      </c>
      <c r="E27" s="4" t="s">
        <v>436</v>
      </c>
      <c r="F27" s="4" t="s">
        <v>437</v>
      </c>
      <c r="G27" s="4" t="s">
        <v>390</v>
      </c>
      <c r="H27" s="4" t="s">
        <v>438</v>
      </c>
      <c r="J27" s="4" t="s">
        <v>2036</v>
      </c>
    </row>
    <row r="28" spans="1:10">
      <c r="A28" s="4">
        <v>27</v>
      </c>
      <c r="B28" s="4" t="s">
        <v>316</v>
      </c>
      <c r="C28" s="4" t="s">
        <v>968</v>
      </c>
      <c r="D28" s="4" t="s">
        <v>439</v>
      </c>
      <c r="E28" s="4" t="s">
        <v>440</v>
      </c>
      <c r="F28" s="4" t="s">
        <v>441</v>
      </c>
      <c r="G28" s="4" t="s">
        <v>442</v>
      </c>
      <c r="J28" s="4" t="s">
        <v>2036</v>
      </c>
    </row>
    <row r="29" spans="1:10">
      <c r="A29" s="4">
        <v>28</v>
      </c>
      <c r="B29" s="4" t="s">
        <v>316</v>
      </c>
      <c r="C29" s="4" t="s">
        <v>968</v>
      </c>
      <c r="D29" s="4" t="s">
        <v>443</v>
      </c>
      <c r="E29" s="4" t="s">
        <v>444</v>
      </c>
      <c r="F29" s="4" t="s">
        <v>445</v>
      </c>
      <c r="G29" s="4" t="s">
        <v>442</v>
      </c>
      <c r="H29" s="4" t="s">
        <v>446</v>
      </c>
      <c r="J29" s="4" t="s">
        <v>2036</v>
      </c>
    </row>
    <row r="30" spans="1:10">
      <c r="A30" s="4">
        <v>29</v>
      </c>
      <c r="B30" s="4" t="s">
        <v>316</v>
      </c>
      <c r="C30" s="4" t="s">
        <v>968</v>
      </c>
      <c r="D30" s="4" t="s">
        <v>447</v>
      </c>
      <c r="E30" s="4" t="s">
        <v>448</v>
      </c>
      <c r="F30" s="4" t="s">
        <v>449</v>
      </c>
      <c r="G30" s="4" t="s">
        <v>429</v>
      </c>
      <c r="H30" s="4" t="s">
        <v>450</v>
      </c>
      <c r="J30" s="4" t="s">
        <v>2036</v>
      </c>
    </row>
    <row r="31" spans="1:10">
      <c r="A31" s="4">
        <v>30</v>
      </c>
      <c r="B31" s="4" t="s">
        <v>316</v>
      </c>
      <c r="C31" s="4" t="s">
        <v>968</v>
      </c>
      <c r="D31" s="4" t="s">
        <v>451</v>
      </c>
      <c r="E31" s="4" t="s">
        <v>452</v>
      </c>
      <c r="F31" s="4" t="s">
        <v>453</v>
      </c>
      <c r="G31" s="4" t="s">
        <v>454</v>
      </c>
      <c r="H31" s="4" t="s">
        <v>455</v>
      </c>
      <c r="J31" s="4" t="s">
        <v>2036</v>
      </c>
    </row>
    <row r="32" spans="1:10">
      <c r="A32" s="4">
        <v>31</v>
      </c>
      <c r="B32" s="4" t="s">
        <v>316</v>
      </c>
      <c r="C32" s="4" t="s">
        <v>968</v>
      </c>
      <c r="D32" s="4" t="s">
        <v>456</v>
      </c>
      <c r="E32" s="4" t="s">
        <v>457</v>
      </c>
      <c r="F32" s="4" t="s">
        <v>458</v>
      </c>
      <c r="G32" s="4" t="s">
        <v>417</v>
      </c>
      <c r="J32" s="4" t="s">
        <v>2036</v>
      </c>
    </row>
    <row r="33" spans="1:10">
      <c r="A33" s="4">
        <v>32</v>
      </c>
      <c r="B33" s="4" t="s">
        <v>316</v>
      </c>
      <c r="C33" s="4" t="s">
        <v>968</v>
      </c>
      <c r="D33" s="4" t="s">
        <v>459</v>
      </c>
      <c r="E33" s="4" t="s">
        <v>460</v>
      </c>
      <c r="F33" s="4" t="s">
        <v>461</v>
      </c>
      <c r="G33" s="4" t="s">
        <v>417</v>
      </c>
      <c r="H33" s="4" t="s">
        <v>462</v>
      </c>
      <c r="J33" s="4" t="s">
        <v>2036</v>
      </c>
    </row>
    <row r="34" spans="1:10">
      <c r="A34" s="4">
        <v>33</v>
      </c>
      <c r="B34" s="4" t="s">
        <v>316</v>
      </c>
      <c r="C34" s="4" t="s">
        <v>968</v>
      </c>
      <c r="D34" s="4" t="s">
        <v>463</v>
      </c>
      <c r="E34" s="4" t="s">
        <v>464</v>
      </c>
      <c r="F34" s="4" t="s">
        <v>465</v>
      </c>
      <c r="G34" s="4" t="s">
        <v>429</v>
      </c>
      <c r="H34" s="4" t="s">
        <v>466</v>
      </c>
      <c r="J34" s="4" t="s">
        <v>2036</v>
      </c>
    </row>
    <row r="35" spans="1:10">
      <c r="A35" s="4">
        <v>34</v>
      </c>
      <c r="B35" s="4" t="s">
        <v>316</v>
      </c>
      <c r="C35" s="4" t="s">
        <v>968</v>
      </c>
      <c r="D35" s="4" t="s">
        <v>467</v>
      </c>
      <c r="E35" s="4" t="s">
        <v>468</v>
      </c>
      <c r="F35" s="4" t="s">
        <v>469</v>
      </c>
      <c r="G35" s="4" t="s">
        <v>429</v>
      </c>
      <c r="H35" s="4" t="s">
        <v>470</v>
      </c>
      <c r="J35" s="4" t="s">
        <v>2036</v>
      </c>
    </row>
    <row r="36" spans="1:10">
      <c r="A36" s="4">
        <v>35</v>
      </c>
      <c r="B36" s="4" t="s">
        <v>316</v>
      </c>
      <c r="C36" s="4" t="s">
        <v>968</v>
      </c>
      <c r="D36" s="4" t="s">
        <v>471</v>
      </c>
      <c r="E36" s="4" t="s">
        <v>472</v>
      </c>
      <c r="F36" s="4" t="s">
        <v>473</v>
      </c>
      <c r="G36" s="4" t="s">
        <v>429</v>
      </c>
      <c r="J36" s="4" t="s">
        <v>2036</v>
      </c>
    </row>
    <row r="37" spans="1:10">
      <c r="A37" s="4">
        <v>36</v>
      </c>
      <c r="B37" s="4" t="s">
        <v>316</v>
      </c>
      <c r="C37" s="4" t="s">
        <v>968</v>
      </c>
      <c r="D37" s="4" t="s">
        <v>474</v>
      </c>
      <c r="E37" s="4" t="s">
        <v>475</v>
      </c>
      <c r="F37" s="4" t="s">
        <v>476</v>
      </c>
      <c r="G37" s="4" t="s">
        <v>417</v>
      </c>
      <c r="H37" s="4" t="s">
        <v>477</v>
      </c>
      <c r="J37" s="4" t="s">
        <v>2036</v>
      </c>
    </row>
    <row r="38" spans="1:10">
      <c r="A38" s="4">
        <v>37</v>
      </c>
      <c r="B38" s="4" t="s">
        <v>316</v>
      </c>
      <c r="C38" s="4" t="s">
        <v>968</v>
      </c>
      <c r="D38" s="4" t="s">
        <v>478</v>
      </c>
      <c r="E38" s="4" t="s">
        <v>479</v>
      </c>
      <c r="F38" s="4" t="s">
        <v>480</v>
      </c>
      <c r="G38" s="4" t="s">
        <v>357</v>
      </c>
      <c r="H38" s="4" t="s">
        <v>481</v>
      </c>
      <c r="J38" s="4" t="s">
        <v>2036</v>
      </c>
    </row>
    <row r="39" spans="1:10">
      <c r="A39" s="4">
        <v>38</v>
      </c>
      <c r="B39" s="4" t="s">
        <v>316</v>
      </c>
      <c r="C39" s="4" t="s">
        <v>968</v>
      </c>
      <c r="D39" s="4" t="s">
        <v>482</v>
      </c>
      <c r="E39" s="4" t="s">
        <v>483</v>
      </c>
      <c r="F39" s="4" t="s">
        <v>484</v>
      </c>
      <c r="G39" s="4" t="s">
        <v>343</v>
      </c>
      <c r="H39" s="4" t="s">
        <v>485</v>
      </c>
      <c r="J39" s="4" t="s">
        <v>2036</v>
      </c>
    </row>
    <row r="40" spans="1:10">
      <c r="A40" s="4">
        <v>39</v>
      </c>
      <c r="B40" s="4" t="s">
        <v>316</v>
      </c>
      <c r="C40" s="4" t="s">
        <v>968</v>
      </c>
      <c r="D40" s="4" t="s">
        <v>486</v>
      </c>
      <c r="E40" s="4" t="s">
        <v>487</v>
      </c>
      <c r="F40" s="4" t="s">
        <v>488</v>
      </c>
      <c r="G40" s="4" t="s">
        <v>417</v>
      </c>
      <c r="H40" s="4" t="s">
        <v>489</v>
      </c>
      <c r="J40" s="4" t="s">
        <v>2036</v>
      </c>
    </row>
    <row r="41" spans="1:10">
      <c r="A41" s="4">
        <v>40</v>
      </c>
      <c r="B41" s="4" t="s">
        <v>316</v>
      </c>
      <c r="C41" s="4" t="s">
        <v>968</v>
      </c>
      <c r="D41" s="4" t="s">
        <v>490</v>
      </c>
      <c r="E41" s="4" t="s">
        <v>491</v>
      </c>
      <c r="F41" s="4" t="s">
        <v>492</v>
      </c>
      <c r="G41" s="4" t="s">
        <v>429</v>
      </c>
      <c r="J41" s="4" t="s">
        <v>2036</v>
      </c>
    </row>
    <row r="42" spans="1:10">
      <c r="A42" s="4">
        <v>41</v>
      </c>
      <c r="B42" s="4" t="s">
        <v>316</v>
      </c>
      <c r="C42" s="4" t="s">
        <v>968</v>
      </c>
      <c r="D42" s="4" t="s">
        <v>493</v>
      </c>
      <c r="E42" s="4" t="s">
        <v>494</v>
      </c>
      <c r="F42" s="4" t="s">
        <v>495</v>
      </c>
      <c r="G42" s="4" t="s">
        <v>429</v>
      </c>
      <c r="H42" s="4" t="s">
        <v>496</v>
      </c>
      <c r="J42" s="4" t="s">
        <v>2036</v>
      </c>
    </row>
    <row r="43" spans="1:10">
      <c r="A43" s="4">
        <v>42</v>
      </c>
      <c r="B43" s="4" t="s">
        <v>316</v>
      </c>
      <c r="C43" s="4" t="s">
        <v>968</v>
      </c>
      <c r="D43" s="4" t="s">
        <v>497</v>
      </c>
      <c r="E43" s="4" t="s">
        <v>498</v>
      </c>
      <c r="F43" s="4" t="s">
        <v>499</v>
      </c>
      <c r="G43" s="4" t="s">
        <v>429</v>
      </c>
      <c r="H43" s="4" t="s">
        <v>500</v>
      </c>
      <c r="J43" s="4" t="s">
        <v>2036</v>
      </c>
    </row>
    <row r="44" spans="1:10">
      <c r="A44" s="4">
        <v>43</v>
      </c>
      <c r="B44" s="4" t="s">
        <v>316</v>
      </c>
      <c r="C44" s="4" t="s">
        <v>968</v>
      </c>
      <c r="D44" s="4" t="s">
        <v>501</v>
      </c>
      <c r="E44" s="4" t="s">
        <v>502</v>
      </c>
      <c r="F44" s="4" t="s">
        <v>503</v>
      </c>
      <c r="G44" s="4" t="s">
        <v>429</v>
      </c>
      <c r="J44" s="4" t="s">
        <v>2036</v>
      </c>
    </row>
    <row r="45" spans="1:10">
      <c r="A45" s="4">
        <v>44</v>
      </c>
      <c r="B45" s="4" t="s">
        <v>316</v>
      </c>
      <c r="C45" s="4" t="s">
        <v>968</v>
      </c>
      <c r="D45" s="4" t="s">
        <v>504</v>
      </c>
      <c r="E45" s="4" t="s">
        <v>502</v>
      </c>
      <c r="F45" s="4" t="s">
        <v>505</v>
      </c>
      <c r="G45" s="4" t="s">
        <v>429</v>
      </c>
      <c r="J45" s="4" t="s">
        <v>2036</v>
      </c>
    </row>
    <row r="46" spans="1:10">
      <c r="A46" s="4">
        <v>45</v>
      </c>
      <c r="B46" s="4" t="s">
        <v>316</v>
      </c>
      <c r="C46" s="4" t="s">
        <v>968</v>
      </c>
      <c r="D46" s="4" t="s">
        <v>506</v>
      </c>
      <c r="E46" s="4" t="s">
        <v>507</v>
      </c>
      <c r="F46" s="4" t="s">
        <v>508</v>
      </c>
      <c r="G46" s="4" t="s">
        <v>429</v>
      </c>
      <c r="J46" s="4" t="s">
        <v>2036</v>
      </c>
    </row>
    <row r="47" spans="1:10">
      <c r="A47" s="4">
        <v>46</v>
      </c>
      <c r="B47" s="4" t="s">
        <v>316</v>
      </c>
      <c r="C47" s="4" t="s">
        <v>968</v>
      </c>
      <c r="D47" s="4" t="s">
        <v>509</v>
      </c>
      <c r="E47" s="4" t="s">
        <v>510</v>
      </c>
      <c r="F47" s="4" t="s">
        <v>511</v>
      </c>
      <c r="G47" s="4" t="s">
        <v>417</v>
      </c>
      <c r="J47" s="4" t="s">
        <v>2036</v>
      </c>
    </row>
    <row r="48" spans="1:10">
      <c r="A48" s="4">
        <v>47</v>
      </c>
      <c r="B48" s="4" t="s">
        <v>316</v>
      </c>
      <c r="C48" s="4" t="s">
        <v>968</v>
      </c>
      <c r="D48" s="4" t="s">
        <v>512</v>
      </c>
      <c r="E48" s="4" t="s">
        <v>513</v>
      </c>
      <c r="F48" s="4" t="s">
        <v>514</v>
      </c>
      <c r="G48" s="4" t="s">
        <v>380</v>
      </c>
      <c r="J48" s="4" t="s">
        <v>2036</v>
      </c>
    </row>
    <row r="49" spans="1:10">
      <c r="A49" s="4">
        <v>48</v>
      </c>
      <c r="B49" s="4" t="s">
        <v>316</v>
      </c>
      <c r="C49" s="4" t="s">
        <v>968</v>
      </c>
      <c r="D49" s="4" t="s">
        <v>516</v>
      </c>
      <c r="E49" s="4" t="s">
        <v>517</v>
      </c>
      <c r="F49" s="4" t="s">
        <v>518</v>
      </c>
      <c r="G49" s="4" t="s">
        <v>417</v>
      </c>
      <c r="H49" s="4" t="s">
        <v>519</v>
      </c>
      <c r="J49" s="4" t="s">
        <v>2036</v>
      </c>
    </row>
    <row r="50" spans="1:10">
      <c r="A50" s="4">
        <v>49</v>
      </c>
      <c r="B50" s="4" t="s">
        <v>316</v>
      </c>
      <c r="C50" s="4" t="s">
        <v>968</v>
      </c>
      <c r="D50" s="4" t="s">
        <v>520</v>
      </c>
      <c r="E50" s="4" t="s">
        <v>521</v>
      </c>
      <c r="F50" s="4" t="s">
        <v>522</v>
      </c>
      <c r="G50" s="4" t="s">
        <v>417</v>
      </c>
      <c r="H50" s="4" t="s">
        <v>523</v>
      </c>
      <c r="J50" s="4" t="s">
        <v>2036</v>
      </c>
    </row>
    <row r="51" spans="1:10">
      <c r="A51" s="4">
        <v>50</v>
      </c>
      <c r="B51" s="4" t="s">
        <v>316</v>
      </c>
      <c r="C51" s="4" t="s">
        <v>968</v>
      </c>
      <c r="D51" s="4" t="s">
        <v>526</v>
      </c>
      <c r="E51" s="4" t="s">
        <v>527</v>
      </c>
      <c r="F51" s="4" t="s">
        <v>528</v>
      </c>
      <c r="G51" s="4" t="s">
        <v>524</v>
      </c>
      <c r="H51" s="4" t="s">
        <v>529</v>
      </c>
      <c r="J51" s="4" t="s">
        <v>2036</v>
      </c>
    </row>
    <row r="52" spans="1:10">
      <c r="A52" s="4">
        <v>51</v>
      </c>
      <c r="B52" s="4" t="s">
        <v>316</v>
      </c>
      <c r="C52" s="4" t="s">
        <v>968</v>
      </c>
      <c r="D52" s="4" t="s">
        <v>530</v>
      </c>
      <c r="E52" s="4" t="s">
        <v>531</v>
      </c>
      <c r="F52" s="4" t="s">
        <v>532</v>
      </c>
      <c r="G52" s="4" t="s">
        <v>417</v>
      </c>
      <c r="J52" s="4" t="s">
        <v>2036</v>
      </c>
    </row>
    <row r="53" spans="1:10">
      <c r="A53" s="4">
        <v>52</v>
      </c>
      <c r="B53" s="4" t="s">
        <v>316</v>
      </c>
      <c r="C53" s="4" t="s">
        <v>968</v>
      </c>
      <c r="D53" s="4" t="s">
        <v>533</v>
      </c>
      <c r="E53" s="4" t="s">
        <v>534</v>
      </c>
      <c r="F53" s="4" t="s">
        <v>535</v>
      </c>
      <c r="G53" s="4" t="s">
        <v>417</v>
      </c>
      <c r="H53" s="4" t="s">
        <v>536</v>
      </c>
      <c r="J53" s="4" t="s">
        <v>2036</v>
      </c>
    </row>
    <row r="54" spans="1:10">
      <c r="A54" s="4">
        <v>53</v>
      </c>
      <c r="B54" s="4" t="s">
        <v>316</v>
      </c>
      <c r="C54" s="4" t="s">
        <v>968</v>
      </c>
      <c r="D54" s="4" t="s">
        <v>537</v>
      </c>
      <c r="E54" s="4" t="s">
        <v>538</v>
      </c>
      <c r="F54" s="4" t="s">
        <v>539</v>
      </c>
      <c r="G54" s="4" t="s">
        <v>417</v>
      </c>
      <c r="H54" s="4" t="s">
        <v>540</v>
      </c>
      <c r="J54" s="4" t="s">
        <v>2036</v>
      </c>
    </row>
    <row r="55" spans="1:10">
      <c r="A55" s="4">
        <v>54</v>
      </c>
      <c r="B55" s="4" t="s">
        <v>316</v>
      </c>
      <c r="C55" s="4" t="s">
        <v>968</v>
      </c>
      <c r="D55" s="4" t="s">
        <v>541</v>
      </c>
      <c r="E55" s="4" t="s">
        <v>542</v>
      </c>
      <c r="F55" s="4" t="s">
        <v>543</v>
      </c>
      <c r="G55" s="4" t="s">
        <v>544</v>
      </c>
      <c r="J55" s="4" t="s">
        <v>2036</v>
      </c>
    </row>
    <row r="56" spans="1:10">
      <c r="A56" s="4">
        <v>55</v>
      </c>
      <c r="B56" s="4" t="s">
        <v>316</v>
      </c>
      <c r="C56" s="4" t="s">
        <v>968</v>
      </c>
      <c r="D56" s="4" t="s">
        <v>545</v>
      </c>
      <c r="E56" s="4" t="s">
        <v>546</v>
      </c>
      <c r="F56" s="4" t="s">
        <v>547</v>
      </c>
      <c r="G56" s="4" t="s">
        <v>442</v>
      </c>
      <c r="H56" s="4" t="s">
        <v>548</v>
      </c>
      <c r="J56" s="4" t="s">
        <v>2036</v>
      </c>
    </row>
    <row r="57" spans="1:10">
      <c r="A57" s="4">
        <v>56</v>
      </c>
      <c r="B57" s="4" t="s">
        <v>316</v>
      </c>
      <c r="C57" s="4" t="s">
        <v>968</v>
      </c>
      <c r="D57" s="4" t="s">
        <v>549</v>
      </c>
      <c r="E57" s="4" t="s">
        <v>550</v>
      </c>
      <c r="F57" s="4" t="s">
        <v>551</v>
      </c>
      <c r="G57" s="4" t="s">
        <v>429</v>
      </c>
      <c r="J57" s="4" t="s">
        <v>2036</v>
      </c>
    </row>
    <row r="58" spans="1:10">
      <c r="A58" s="4">
        <v>57</v>
      </c>
      <c r="B58" s="4" t="s">
        <v>316</v>
      </c>
      <c r="C58" s="4" t="s">
        <v>968</v>
      </c>
      <c r="D58" s="4" t="s">
        <v>552</v>
      </c>
      <c r="E58" s="4" t="s">
        <v>553</v>
      </c>
      <c r="F58" s="4" t="s">
        <v>554</v>
      </c>
      <c r="G58" s="4" t="s">
        <v>429</v>
      </c>
      <c r="H58" s="4" t="s">
        <v>555</v>
      </c>
      <c r="J58" s="4" t="s">
        <v>2036</v>
      </c>
    </row>
    <row r="59" spans="1:10">
      <c r="A59" s="4">
        <v>58</v>
      </c>
      <c r="B59" s="4" t="s">
        <v>316</v>
      </c>
      <c r="C59" s="4" t="s">
        <v>968</v>
      </c>
      <c r="D59" s="4" t="s">
        <v>556</v>
      </c>
      <c r="E59" s="4" t="s">
        <v>557</v>
      </c>
      <c r="F59" s="4" t="s">
        <v>558</v>
      </c>
      <c r="G59" s="4" t="s">
        <v>417</v>
      </c>
      <c r="H59" s="4" t="s">
        <v>559</v>
      </c>
      <c r="J59" s="4" t="s">
        <v>2036</v>
      </c>
    </row>
    <row r="60" spans="1:10">
      <c r="A60" s="4">
        <v>59</v>
      </c>
      <c r="B60" s="4" t="s">
        <v>316</v>
      </c>
      <c r="C60" s="4" t="s">
        <v>968</v>
      </c>
      <c r="D60" s="4" t="s">
        <v>560</v>
      </c>
      <c r="E60" s="4" t="s">
        <v>561</v>
      </c>
      <c r="F60" s="4" t="s">
        <v>562</v>
      </c>
      <c r="G60" s="4" t="s">
        <v>417</v>
      </c>
      <c r="H60" s="4" t="s">
        <v>563</v>
      </c>
      <c r="J60" s="4" t="s">
        <v>2036</v>
      </c>
    </row>
    <row r="61" spans="1:10">
      <c r="A61" s="4">
        <v>60</v>
      </c>
      <c r="B61" s="4" t="s">
        <v>316</v>
      </c>
      <c r="C61" s="4" t="s">
        <v>968</v>
      </c>
      <c r="D61" s="4" t="s">
        <v>564</v>
      </c>
      <c r="E61" s="4" t="s">
        <v>565</v>
      </c>
      <c r="F61" s="4" t="s">
        <v>566</v>
      </c>
      <c r="G61" s="4" t="s">
        <v>417</v>
      </c>
      <c r="H61" s="4" t="s">
        <v>567</v>
      </c>
      <c r="J61" s="4" t="s">
        <v>2036</v>
      </c>
    </row>
    <row r="62" spans="1:10">
      <c r="A62" s="4">
        <v>61</v>
      </c>
      <c r="B62" s="4" t="s">
        <v>316</v>
      </c>
      <c r="C62" s="4" t="s">
        <v>968</v>
      </c>
      <c r="D62" s="4" t="s">
        <v>568</v>
      </c>
      <c r="E62" s="4" t="s">
        <v>569</v>
      </c>
      <c r="F62" s="4" t="s">
        <v>570</v>
      </c>
      <c r="G62" s="4" t="s">
        <v>356</v>
      </c>
      <c r="H62" s="4" t="s">
        <v>571</v>
      </c>
      <c r="J62" s="4" t="s">
        <v>2036</v>
      </c>
    </row>
    <row r="63" spans="1:10">
      <c r="A63" s="4">
        <v>62</v>
      </c>
      <c r="B63" s="4" t="s">
        <v>316</v>
      </c>
      <c r="C63" s="4" t="s">
        <v>968</v>
      </c>
      <c r="D63" s="4" t="s">
        <v>572</v>
      </c>
      <c r="E63" s="4" t="s">
        <v>573</v>
      </c>
      <c r="F63" s="4" t="s">
        <v>574</v>
      </c>
      <c r="G63" s="4" t="s">
        <v>417</v>
      </c>
      <c r="J63" s="4" t="s">
        <v>2036</v>
      </c>
    </row>
    <row r="64" spans="1:10">
      <c r="A64" s="4">
        <v>63</v>
      </c>
      <c r="B64" s="4" t="s">
        <v>316</v>
      </c>
      <c r="C64" s="4" t="s">
        <v>968</v>
      </c>
      <c r="D64" s="4" t="s">
        <v>575</v>
      </c>
      <c r="E64" s="4" t="s">
        <v>576</v>
      </c>
      <c r="F64" s="4" t="s">
        <v>577</v>
      </c>
      <c r="G64" s="4" t="s">
        <v>417</v>
      </c>
      <c r="J64" s="4" t="s">
        <v>2036</v>
      </c>
    </row>
    <row r="65" spans="1:10">
      <c r="A65" s="4">
        <v>64</v>
      </c>
      <c r="B65" s="4" t="s">
        <v>316</v>
      </c>
      <c r="C65" s="4" t="s">
        <v>968</v>
      </c>
      <c r="D65" s="4" t="s">
        <v>578</v>
      </c>
      <c r="E65" s="4" t="s">
        <v>579</v>
      </c>
      <c r="F65" s="4" t="s">
        <v>580</v>
      </c>
      <c r="G65" s="4" t="s">
        <v>356</v>
      </c>
      <c r="H65" s="4" t="s">
        <v>581</v>
      </c>
      <c r="J65" s="4" t="s">
        <v>2036</v>
      </c>
    </row>
    <row r="66" spans="1:10">
      <c r="A66" s="4">
        <v>65</v>
      </c>
      <c r="B66" s="4" t="s">
        <v>316</v>
      </c>
      <c r="C66" s="4" t="s">
        <v>968</v>
      </c>
      <c r="D66" s="4" t="s">
        <v>582</v>
      </c>
      <c r="E66" s="4" t="s">
        <v>583</v>
      </c>
      <c r="F66" s="4" t="s">
        <v>584</v>
      </c>
      <c r="G66" s="4" t="s">
        <v>417</v>
      </c>
      <c r="H66" s="4" t="s">
        <v>585</v>
      </c>
      <c r="J66" s="4" t="s">
        <v>2036</v>
      </c>
    </row>
    <row r="67" spans="1:10">
      <c r="A67" s="4">
        <v>66</v>
      </c>
      <c r="B67" s="4" t="s">
        <v>316</v>
      </c>
      <c r="C67" s="4" t="s">
        <v>968</v>
      </c>
      <c r="D67" s="4" t="s">
        <v>586</v>
      </c>
      <c r="E67" s="4" t="s">
        <v>587</v>
      </c>
      <c r="F67" s="4" t="s">
        <v>588</v>
      </c>
      <c r="G67" s="4" t="s">
        <v>525</v>
      </c>
      <c r="H67" s="4" t="s">
        <v>589</v>
      </c>
      <c r="J67" s="4" t="s">
        <v>2036</v>
      </c>
    </row>
    <row r="68" spans="1:10">
      <c r="A68" s="4">
        <v>67</v>
      </c>
      <c r="B68" s="4" t="s">
        <v>316</v>
      </c>
      <c r="C68" s="4" t="s">
        <v>968</v>
      </c>
      <c r="D68" s="4" t="s">
        <v>590</v>
      </c>
      <c r="E68" s="4" t="s">
        <v>591</v>
      </c>
      <c r="F68" s="4" t="s">
        <v>592</v>
      </c>
      <c r="G68" s="4" t="s">
        <v>417</v>
      </c>
      <c r="H68" s="4" t="s">
        <v>593</v>
      </c>
      <c r="J68" s="4" t="s">
        <v>2036</v>
      </c>
    </row>
    <row r="69" spans="1:10">
      <c r="A69" s="4">
        <v>68</v>
      </c>
      <c r="B69" s="4" t="s">
        <v>316</v>
      </c>
      <c r="C69" s="4" t="s">
        <v>968</v>
      </c>
      <c r="D69" s="4" t="s">
        <v>594</v>
      </c>
      <c r="E69" s="4" t="s">
        <v>595</v>
      </c>
      <c r="F69" s="4" t="s">
        <v>596</v>
      </c>
      <c r="G69" s="4" t="s">
        <v>417</v>
      </c>
      <c r="H69" s="4" t="s">
        <v>597</v>
      </c>
      <c r="J69" s="4" t="s">
        <v>2036</v>
      </c>
    </row>
    <row r="70" spans="1:10">
      <c r="A70" s="4">
        <v>69</v>
      </c>
      <c r="B70" s="4" t="s">
        <v>316</v>
      </c>
      <c r="C70" s="4" t="s">
        <v>968</v>
      </c>
      <c r="D70" s="4" t="s">
        <v>598</v>
      </c>
      <c r="E70" s="4" t="s">
        <v>599</v>
      </c>
      <c r="F70" s="4" t="s">
        <v>600</v>
      </c>
      <c r="G70" s="4" t="s">
        <v>525</v>
      </c>
      <c r="H70" s="4" t="s">
        <v>601</v>
      </c>
      <c r="J70" s="4" t="s">
        <v>2036</v>
      </c>
    </row>
    <row r="71" spans="1:10">
      <c r="A71" s="4">
        <v>70</v>
      </c>
      <c r="B71" s="4" t="s">
        <v>316</v>
      </c>
      <c r="C71" s="4" t="s">
        <v>968</v>
      </c>
      <c r="D71" s="4" t="s">
        <v>602</v>
      </c>
      <c r="E71" s="4" t="s">
        <v>603</v>
      </c>
      <c r="F71" s="4" t="s">
        <v>604</v>
      </c>
      <c r="G71" s="4" t="s">
        <v>356</v>
      </c>
      <c r="J71" s="4" t="s">
        <v>2036</v>
      </c>
    </row>
    <row r="72" spans="1:10">
      <c r="A72" s="4">
        <v>71</v>
      </c>
      <c r="B72" s="4" t="s">
        <v>316</v>
      </c>
      <c r="C72" s="4" t="s">
        <v>968</v>
      </c>
      <c r="D72" s="4" t="s">
        <v>605</v>
      </c>
      <c r="E72" s="4" t="s">
        <v>606</v>
      </c>
      <c r="F72" s="4" t="s">
        <v>607</v>
      </c>
      <c r="G72" s="4" t="s">
        <v>356</v>
      </c>
      <c r="H72" s="4" t="s">
        <v>608</v>
      </c>
      <c r="J72" s="4" t="s">
        <v>2036</v>
      </c>
    </row>
    <row r="73" spans="1:10">
      <c r="A73" s="4">
        <v>72</v>
      </c>
      <c r="B73" s="4" t="s">
        <v>316</v>
      </c>
      <c r="C73" s="4" t="s">
        <v>968</v>
      </c>
      <c r="D73" s="4" t="s">
        <v>609</v>
      </c>
      <c r="E73" s="4" t="s">
        <v>610</v>
      </c>
      <c r="F73" s="4" t="s">
        <v>611</v>
      </c>
      <c r="G73" s="4" t="s">
        <v>417</v>
      </c>
      <c r="H73" s="4" t="s">
        <v>612</v>
      </c>
      <c r="J73" s="4" t="s">
        <v>2036</v>
      </c>
    </row>
    <row r="74" spans="1:10">
      <c r="A74" s="4">
        <v>73</v>
      </c>
      <c r="B74" s="4" t="s">
        <v>316</v>
      </c>
      <c r="C74" s="4" t="s">
        <v>968</v>
      </c>
      <c r="D74" s="4" t="s">
        <v>615</v>
      </c>
      <c r="E74" s="4" t="s">
        <v>613</v>
      </c>
      <c r="F74" s="4" t="s">
        <v>614</v>
      </c>
      <c r="G74" s="4" t="s">
        <v>454</v>
      </c>
      <c r="J74" s="4" t="s">
        <v>2036</v>
      </c>
    </row>
    <row r="75" spans="1:10">
      <c r="A75" s="4">
        <v>74</v>
      </c>
      <c r="B75" s="4" t="s">
        <v>316</v>
      </c>
      <c r="C75" s="4" t="s">
        <v>968</v>
      </c>
      <c r="D75" s="4" t="s">
        <v>616</v>
      </c>
      <c r="E75" s="4" t="s">
        <v>617</v>
      </c>
      <c r="F75" s="4" t="s">
        <v>618</v>
      </c>
      <c r="G75" s="4" t="s">
        <v>454</v>
      </c>
      <c r="J75" s="4" t="s">
        <v>2036</v>
      </c>
    </row>
    <row r="76" spans="1:10">
      <c r="A76" s="4">
        <v>75</v>
      </c>
      <c r="B76" s="4" t="s">
        <v>316</v>
      </c>
      <c r="C76" s="4" t="s">
        <v>968</v>
      </c>
      <c r="D76" s="4" t="s">
        <v>619</v>
      </c>
      <c r="E76" s="4" t="s">
        <v>620</v>
      </c>
      <c r="F76" s="4" t="s">
        <v>621</v>
      </c>
      <c r="G76" s="4" t="s">
        <v>622</v>
      </c>
      <c r="H76" s="4" t="s">
        <v>623</v>
      </c>
      <c r="J76" s="4" t="s">
        <v>2036</v>
      </c>
    </row>
    <row r="77" spans="1:10">
      <c r="A77" s="4">
        <v>76</v>
      </c>
      <c r="B77" s="4" t="s">
        <v>316</v>
      </c>
      <c r="C77" s="4" t="s">
        <v>968</v>
      </c>
      <c r="D77" s="4" t="s">
        <v>624</v>
      </c>
      <c r="E77" s="4" t="s">
        <v>625</v>
      </c>
      <c r="F77" s="4" t="s">
        <v>626</v>
      </c>
      <c r="G77" s="4" t="s">
        <v>366</v>
      </c>
      <c r="H77" s="4" t="s">
        <v>627</v>
      </c>
      <c r="J77" s="4" t="s">
        <v>2036</v>
      </c>
    </row>
    <row r="78" spans="1:10">
      <c r="A78" s="4">
        <v>77</v>
      </c>
      <c r="B78" s="4" t="s">
        <v>316</v>
      </c>
      <c r="C78" s="4" t="s">
        <v>968</v>
      </c>
      <c r="D78" s="4" t="s">
        <v>630</v>
      </c>
      <c r="E78" s="4" t="s">
        <v>631</v>
      </c>
      <c r="F78" s="4" t="s">
        <v>632</v>
      </c>
      <c r="G78" s="4" t="s">
        <v>366</v>
      </c>
      <c r="H78" s="4" t="s">
        <v>633</v>
      </c>
      <c r="J78" s="4" t="s">
        <v>2036</v>
      </c>
    </row>
    <row r="79" spans="1:10">
      <c r="A79" s="4">
        <v>78</v>
      </c>
      <c r="B79" s="4" t="s">
        <v>316</v>
      </c>
      <c r="C79" s="4" t="s">
        <v>968</v>
      </c>
      <c r="D79" s="4" t="s">
        <v>634</v>
      </c>
      <c r="E79" s="4" t="s">
        <v>635</v>
      </c>
      <c r="F79" s="4" t="s">
        <v>636</v>
      </c>
      <c r="G79" s="4" t="s">
        <v>628</v>
      </c>
      <c r="H79" s="4" t="s">
        <v>637</v>
      </c>
      <c r="J79" s="4" t="s">
        <v>2036</v>
      </c>
    </row>
    <row r="80" spans="1:10">
      <c r="A80" s="4">
        <v>79</v>
      </c>
      <c r="B80" s="4" t="s">
        <v>316</v>
      </c>
      <c r="C80" s="4" t="s">
        <v>968</v>
      </c>
      <c r="D80" s="4" t="s">
        <v>638</v>
      </c>
      <c r="E80" s="4" t="s">
        <v>635</v>
      </c>
      <c r="F80" s="4" t="s">
        <v>639</v>
      </c>
      <c r="G80" s="4" t="s">
        <v>640</v>
      </c>
      <c r="H80" s="4" t="s">
        <v>641</v>
      </c>
      <c r="J80" s="4" t="s">
        <v>2036</v>
      </c>
    </row>
    <row r="81" spans="1:10">
      <c r="A81" s="4">
        <v>80</v>
      </c>
      <c r="B81" s="4" t="s">
        <v>316</v>
      </c>
      <c r="C81" s="4" t="s">
        <v>968</v>
      </c>
      <c r="D81" s="4" t="s">
        <v>642</v>
      </c>
      <c r="E81" s="4" t="s">
        <v>643</v>
      </c>
      <c r="F81" s="4" t="s">
        <v>644</v>
      </c>
      <c r="G81" s="4" t="s">
        <v>645</v>
      </c>
      <c r="H81" s="4" t="s">
        <v>646</v>
      </c>
      <c r="J81" s="4" t="s">
        <v>2036</v>
      </c>
    </row>
    <row r="82" spans="1:10">
      <c r="A82" s="4">
        <v>81</v>
      </c>
      <c r="B82" s="4" t="s">
        <v>316</v>
      </c>
      <c r="C82" s="4" t="s">
        <v>968</v>
      </c>
      <c r="D82" s="4" t="s">
        <v>647</v>
      </c>
      <c r="E82" s="4" t="s">
        <v>648</v>
      </c>
      <c r="F82" s="4" t="s">
        <v>649</v>
      </c>
      <c r="G82" s="4" t="s">
        <v>628</v>
      </c>
      <c r="H82" s="4" t="s">
        <v>650</v>
      </c>
      <c r="J82" s="4" t="s">
        <v>2036</v>
      </c>
    </row>
    <row r="83" spans="1:10">
      <c r="A83" s="4">
        <v>82</v>
      </c>
      <c r="B83" s="4" t="s">
        <v>316</v>
      </c>
      <c r="C83" s="4" t="s">
        <v>968</v>
      </c>
      <c r="D83" s="4" t="s">
        <v>651</v>
      </c>
      <c r="E83" s="4" t="s">
        <v>652</v>
      </c>
      <c r="F83" s="4" t="s">
        <v>653</v>
      </c>
      <c r="G83" s="4" t="s">
        <v>524</v>
      </c>
      <c r="H83" s="4" t="s">
        <v>654</v>
      </c>
      <c r="J83" s="4" t="s">
        <v>2036</v>
      </c>
    </row>
    <row r="84" spans="1:10">
      <c r="A84" s="4">
        <v>83</v>
      </c>
      <c r="B84" s="4" t="s">
        <v>316</v>
      </c>
      <c r="C84" s="4" t="s">
        <v>968</v>
      </c>
      <c r="D84" s="4" t="s">
        <v>655</v>
      </c>
      <c r="E84" s="4" t="s">
        <v>656</v>
      </c>
      <c r="F84" s="4" t="s">
        <v>657</v>
      </c>
      <c r="G84" s="4" t="s">
        <v>399</v>
      </c>
      <c r="J84" s="4" t="s">
        <v>2036</v>
      </c>
    </row>
    <row r="85" spans="1:10">
      <c r="A85" s="4">
        <v>84</v>
      </c>
      <c r="B85" s="4" t="s">
        <v>316</v>
      </c>
      <c r="C85" s="4" t="s">
        <v>968</v>
      </c>
      <c r="D85" s="4" t="s">
        <v>658</v>
      </c>
      <c r="E85" s="4" t="s">
        <v>659</v>
      </c>
      <c r="F85" s="4" t="s">
        <v>660</v>
      </c>
      <c r="G85" s="4" t="s">
        <v>524</v>
      </c>
      <c r="H85" s="4" t="s">
        <v>661</v>
      </c>
      <c r="J85" s="4" t="s">
        <v>2036</v>
      </c>
    </row>
    <row r="86" spans="1:10">
      <c r="A86" s="4">
        <v>85</v>
      </c>
      <c r="B86" s="4" t="s">
        <v>316</v>
      </c>
      <c r="C86" s="4" t="s">
        <v>968</v>
      </c>
      <c r="D86" s="4" t="s">
        <v>662</v>
      </c>
      <c r="E86" s="4" t="s">
        <v>663</v>
      </c>
      <c r="F86" s="4" t="s">
        <v>664</v>
      </c>
      <c r="G86" s="4" t="s">
        <v>399</v>
      </c>
      <c r="J86" s="4" t="s">
        <v>2036</v>
      </c>
    </row>
    <row r="87" spans="1:10">
      <c r="A87" s="4">
        <v>86</v>
      </c>
      <c r="B87" s="4" t="s">
        <v>316</v>
      </c>
      <c r="C87" s="4" t="s">
        <v>968</v>
      </c>
      <c r="D87" s="4" t="s">
        <v>665</v>
      </c>
      <c r="E87" s="4" t="s">
        <v>666</v>
      </c>
      <c r="F87" s="4" t="s">
        <v>667</v>
      </c>
      <c r="G87" s="4" t="s">
        <v>524</v>
      </c>
      <c r="H87" s="4" t="s">
        <v>668</v>
      </c>
      <c r="J87" s="4" t="s">
        <v>2036</v>
      </c>
    </row>
    <row r="88" spans="1:10">
      <c r="A88" s="4">
        <v>87</v>
      </c>
      <c r="B88" s="4" t="s">
        <v>316</v>
      </c>
      <c r="C88" s="4" t="s">
        <v>968</v>
      </c>
      <c r="D88" s="4" t="s">
        <v>669</v>
      </c>
      <c r="E88" s="4" t="s">
        <v>670</v>
      </c>
      <c r="F88" s="4" t="s">
        <v>671</v>
      </c>
      <c r="G88" s="4" t="s">
        <v>672</v>
      </c>
      <c r="H88" s="4" t="s">
        <v>673</v>
      </c>
      <c r="J88" s="4" t="s">
        <v>2036</v>
      </c>
    </row>
    <row r="89" spans="1:10">
      <c r="A89" s="4">
        <v>88</v>
      </c>
      <c r="B89" s="4" t="s">
        <v>316</v>
      </c>
      <c r="C89" s="4" t="s">
        <v>968</v>
      </c>
      <c r="D89" s="4" t="s">
        <v>674</v>
      </c>
      <c r="E89" s="4" t="s">
        <v>675</v>
      </c>
      <c r="F89" s="4" t="s">
        <v>676</v>
      </c>
      <c r="G89" s="4" t="s">
        <v>524</v>
      </c>
      <c r="H89" s="4" t="s">
        <v>677</v>
      </c>
      <c r="J89" s="4" t="s">
        <v>2036</v>
      </c>
    </row>
    <row r="90" spans="1:10">
      <c r="A90" s="4">
        <v>89</v>
      </c>
      <c r="B90" s="4" t="s">
        <v>316</v>
      </c>
      <c r="C90" s="4" t="s">
        <v>968</v>
      </c>
      <c r="D90" s="4" t="s">
        <v>678</v>
      </c>
      <c r="E90" s="4" t="s">
        <v>679</v>
      </c>
      <c r="F90" s="4" t="s">
        <v>680</v>
      </c>
      <c r="G90" s="4" t="s">
        <v>399</v>
      </c>
      <c r="H90" s="4" t="s">
        <v>681</v>
      </c>
      <c r="J90" s="4" t="s">
        <v>2036</v>
      </c>
    </row>
    <row r="91" spans="1:10">
      <c r="A91" s="4">
        <v>90</v>
      </c>
      <c r="B91" s="4" t="s">
        <v>316</v>
      </c>
      <c r="C91" s="4" t="s">
        <v>968</v>
      </c>
      <c r="D91" s="4" t="s">
        <v>682</v>
      </c>
      <c r="E91" s="4" t="s">
        <v>683</v>
      </c>
      <c r="F91" s="4" t="s">
        <v>684</v>
      </c>
      <c r="G91" s="4" t="s">
        <v>399</v>
      </c>
      <c r="J91" s="4" t="s">
        <v>2036</v>
      </c>
    </row>
    <row r="92" spans="1:10">
      <c r="A92" s="4">
        <v>91</v>
      </c>
      <c r="B92" s="4" t="s">
        <v>316</v>
      </c>
      <c r="C92" s="4" t="s">
        <v>968</v>
      </c>
      <c r="D92" s="4" t="s">
        <v>685</v>
      </c>
      <c r="E92" s="4" t="s">
        <v>686</v>
      </c>
      <c r="F92" s="4" t="s">
        <v>687</v>
      </c>
      <c r="G92" s="4" t="s">
        <v>399</v>
      </c>
      <c r="H92" s="4" t="s">
        <v>688</v>
      </c>
      <c r="J92" s="4" t="s">
        <v>2036</v>
      </c>
    </row>
    <row r="93" spans="1:10">
      <c r="A93" s="4">
        <v>92</v>
      </c>
      <c r="B93" s="4" t="s">
        <v>316</v>
      </c>
      <c r="C93" s="4" t="s">
        <v>968</v>
      </c>
      <c r="D93" s="4" t="s">
        <v>689</v>
      </c>
      <c r="E93" s="4" t="s">
        <v>690</v>
      </c>
      <c r="F93" s="4" t="s">
        <v>691</v>
      </c>
      <c r="G93" s="4" t="s">
        <v>399</v>
      </c>
      <c r="J93" s="4" t="s">
        <v>2036</v>
      </c>
    </row>
    <row r="94" spans="1:10">
      <c r="A94" s="4">
        <v>93</v>
      </c>
      <c r="B94" s="4" t="s">
        <v>316</v>
      </c>
      <c r="C94" s="4" t="s">
        <v>968</v>
      </c>
      <c r="D94" s="4" t="s">
        <v>692</v>
      </c>
      <c r="E94" s="4" t="s">
        <v>693</v>
      </c>
      <c r="F94" s="4" t="s">
        <v>694</v>
      </c>
      <c r="G94" s="4" t="s">
        <v>399</v>
      </c>
      <c r="J94" s="4" t="s">
        <v>2036</v>
      </c>
    </row>
    <row r="95" spans="1:10">
      <c r="A95" s="4">
        <v>94</v>
      </c>
      <c r="B95" s="4" t="s">
        <v>316</v>
      </c>
      <c r="C95" s="4" t="s">
        <v>968</v>
      </c>
      <c r="D95" s="4" t="s">
        <v>695</v>
      </c>
      <c r="E95" s="4" t="s">
        <v>696</v>
      </c>
      <c r="F95" s="4" t="s">
        <v>697</v>
      </c>
      <c r="G95" s="4" t="s">
        <v>524</v>
      </c>
      <c r="H95" s="4" t="s">
        <v>548</v>
      </c>
      <c r="J95" s="4" t="s">
        <v>2036</v>
      </c>
    </row>
    <row r="96" spans="1:10">
      <c r="A96" s="4">
        <v>95</v>
      </c>
      <c r="B96" s="4" t="s">
        <v>316</v>
      </c>
      <c r="C96" s="4" t="s">
        <v>968</v>
      </c>
      <c r="D96" s="4" t="s">
        <v>698</v>
      </c>
      <c r="E96" s="4" t="s">
        <v>699</v>
      </c>
      <c r="F96" s="4" t="s">
        <v>700</v>
      </c>
      <c r="G96" s="4" t="s">
        <v>524</v>
      </c>
      <c r="H96" s="4" t="s">
        <v>629</v>
      </c>
      <c r="J96" s="4" t="s">
        <v>2036</v>
      </c>
    </row>
    <row r="97" spans="1:10">
      <c r="A97" s="4">
        <v>96</v>
      </c>
      <c r="B97" s="4" t="s">
        <v>316</v>
      </c>
      <c r="C97" s="4" t="s">
        <v>968</v>
      </c>
      <c r="D97" s="4" t="s">
        <v>701</v>
      </c>
      <c r="E97" s="4" t="s">
        <v>702</v>
      </c>
      <c r="F97" s="4" t="s">
        <v>703</v>
      </c>
      <c r="G97" s="4" t="s">
        <v>628</v>
      </c>
      <c r="J97" s="4" t="s">
        <v>2036</v>
      </c>
    </row>
    <row r="98" spans="1:10">
      <c r="A98" s="4">
        <v>97</v>
      </c>
      <c r="B98" s="4" t="s">
        <v>316</v>
      </c>
      <c r="C98" s="4" t="s">
        <v>968</v>
      </c>
      <c r="D98" s="4" t="s">
        <v>704</v>
      </c>
      <c r="E98" s="4" t="s">
        <v>705</v>
      </c>
      <c r="F98" s="4" t="s">
        <v>706</v>
      </c>
      <c r="G98" s="4" t="s">
        <v>707</v>
      </c>
      <c r="H98" s="4" t="s">
        <v>708</v>
      </c>
      <c r="J98" s="4" t="s">
        <v>2036</v>
      </c>
    </row>
    <row r="99" spans="1:10">
      <c r="A99" s="4">
        <v>98</v>
      </c>
      <c r="B99" s="4" t="s">
        <v>316</v>
      </c>
      <c r="C99" s="4" t="s">
        <v>968</v>
      </c>
      <c r="D99" s="4" t="s">
        <v>709</v>
      </c>
      <c r="E99" s="4" t="s">
        <v>710</v>
      </c>
      <c r="F99" s="4" t="s">
        <v>711</v>
      </c>
      <c r="G99" s="4" t="s">
        <v>366</v>
      </c>
      <c r="H99" s="4" t="s">
        <v>712</v>
      </c>
      <c r="J99" s="4" t="s">
        <v>2036</v>
      </c>
    </row>
    <row r="100" spans="1:10">
      <c r="A100" s="4">
        <v>99</v>
      </c>
      <c r="B100" s="4" t="s">
        <v>316</v>
      </c>
      <c r="C100" s="4" t="s">
        <v>968</v>
      </c>
      <c r="D100" s="4" t="s">
        <v>714</v>
      </c>
      <c r="E100" s="4" t="s">
        <v>715</v>
      </c>
      <c r="F100" s="4" t="s">
        <v>716</v>
      </c>
      <c r="G100" s="4" t="s">
        <v>713</v>
      </c>
      <c r="H100" s="4" t="s">
        <v>717</v>
      </c>
      <c r="J100" s="4" t="s">
        <v>2036</v>
      </c>
    </row>
    <row r="101" spans="1:10">
      <c r="A101" s="4">
        <v>100</v>
      </c>
      <c r="B101" s="4" t="s">
        <v>316</v>
      </c>
      <c r="C101" s="4" t="s">
        <v>968</v>
      </c>
      <c r="D101" s="4" t="s">
        <v>718</v>
      </c>
      <c r="E101" s="4" t="s">
        <v>719</v>
      </c>
      <c r="F101" s="4" t="s">
        <v>720</v>
      </c>
      <c r="G101" s="4" t="s">
        <v>713</v>
      </c>
      <c r="H101" s="4" t="s">
        <v>721</v>
      </c>
      <c r="J101" s="4" t="s">
        <v>2036</v>
      </c>
    </row>
    <row r="102" spans="1:10">
      <c r="A102" s="4">
        <v>101</v>
      </c>
      <c r="B102" s="4" t="s">
        <v>316</v>
      </c>
      <c r="C102" s="4" t="s">
        <v>968</v>
      </c>
      <c r="D102" s="4" t="s">
        <v>723</v>
      </c>
      <c r="E102" s="4" t="s">
        <v>724</v>
      </c>
      <c r="F102" s="4" t="s">
        <v>725</v>
      </c>
      <c r="G102" s="4" t="s">
        <v>713</v>
      </c>
      <c r="H102" s="4" t="s">
        <v>726</v>
      </c>
      <c r="J102" s="4" t="s">
        <v>2036</v>
      </c>
    </row>
    <row r="103" spans="1:10">
      <c r="A103" s="4">
        <v>102</v>
      </c>
      <c r="B103" s="4" t="s">
        <v>316</v>
      </c>
      <c r="C103" s="4" t="s">
        <v>968</v>
      </c>
      <c r="D103" s="4" t="s">
        <v>728</v>
      </c>
      <c r="E103" s="4" t="s">
        <v>729</v>
      </c>
      <c r="F103" s="4" t="s">
        <v>727</v>
      </c>
      <c r="G103" s="4" t="s">
        <v>713</v>
      </c>
      <c r="J103" s="4" t="s">
        <v>2036</v>
      </c>
    </row>
    <row r="104" spans="1:10">
      <c r="A104" s="4">
        <v>103</v>
      </c>
      <c r="B104" s="4" t="s">
        <v>316</v>
      </c>
      <c r="C104" s="4" t="s">
        <v>968</v>
      </c>
      <c r="D104" s="4" t="s">
        <v>730</v>
      </c>
      <c r="E104" s="4" t="s">
        <v>731</v>
      </c>
      <c r="F104" s="4" t="s">
        <v>732</v>
      </c>
      <c r="G104" s="4" t="s">
        <v>412</v>
      </c>
      <c r="H104" s="4" t="s">
        <v>733</v>
      </c>
      <c r="J104" s="4" t="s">
        <v>2036</v>
      </c>
    </row>
    <row r="105" spans="1:10">
      <c r="A105" s="4">
        <v>104</v>
      </c>
      <c r="B105" s="4" t="s">
        <v>316</v>
      </c>
      <c r="C105" s="4" t="s">
        <v>968</v>
      </c>
      <c r="D105" s="4" t="s">
        <v>734</v>
      </c>
      <c r="E105" s="4" t="s">
        <v>735</v>
      </c>
      <c r="F105" s="4" t="s">
        <v>736</v>
      </c>
      <c r="G105" s="4" t="s">
        <v>358</v>
      </c>
      <c r="H105" s="4" t="s">
        <v>737</v>
      </c>
      <c r="J105" s="4" t="s">
        <v>2036</v>
      </c>
    </row>
    <row r="106" spans="1:10">
      <c r="A106" s="4">
        <v>105</v>
      </c>
      <c r="B106" s="4" t="s">
        <v>316</v>
      </c>
      <c r="C106" s="4" t="s">
        <v>968</v>
      </c>
      <c r="D106" s="4" t="s">
        <v>738</v>
      </c>
      <c r="E106" s="4" t="s">
        <v>739</v>
      </c>
      <c r="F106" s="4" t="s">
        <v>740</v>
      </c>
      <c r="G106" s="4" t="s">
        <v>394</v>
      </c>
      <c r="H106" s="4" t="s">
        <v>741</v>
      </c>
      <c r="J106" s="4" t="s">
        <v>2036</v>
      </c>
    </row>
    <row r="107" spans="1:10">
      <c r="A107" s="4">
        <v>106</v>
      </c>
      <c r="B107" s="4" t="s">
        <v>316</v>
      </c>
      <c r="C107" s="4" t="s">
        <v>968</v>
      </c>
      <c r="D107" s="4" t="s">
        <v>742</v>
      </c>
      <c r="E107" s="4" t="s">
        <v>743</v>
      </c>
      <c r="F107" s="4" t="s">
        <v>744</v>
      </c>
      <c r="G107" s="4" t="s">
        <v>368</v>
      </c>
      <c r="J107" s="4" t="s">
        <v>2036</v>
      </c>
    </row>
    <row r="108" spans="1:10">
      <c r="A108" s="4">
        <v>107</v>
      </c>
      <c r="B108" s="4" t="s">
        <v>316</v>
      </c>
      <c r="C108" s="4" t="s">
        <v>968</v>
      </c>
      <c r="D108" s="4" t="s">
        <v>745</v>
      </c>
      <c r="E108" s="4" t="s">
        <v>746</v>
      </c>
      <c r="F108" s="4" t="s">
        <v>747</v>
      </c>
      <c r="G108" s="4" t="s">
        <v>408</v>
      </c>
      <c r="H108" s="4" t="s">
        <v>748</v>
      </c>
      <c r="J108" s="4" t="s">
        <v>2036</v>
      </c>
    </row>
    <row r="109" spans="1:10">
      <c r="A109" s="4">
        <v>108</v>
      </c>
      <c r="B109" s="4" t="s">
        <v>316</v>
      </c>
      <c r="C109" s="4" t="s">
        <v>968</v>
      </c>
      <c r="D109" s="4" t="s">
        <v>749</v>
      </c>
      <c r="E109" s="4" t="s">
        <v>750</v>
      </c>
      <c r="F109" s="4" t="s">
        <v>751</v>
      </c>
      <c r="G109" s="4" t="s">
        <v>368</v>
      </c>
      <c r="H109" s="4" t="s">
        <v>752</v>
      </c>
      <c r="J109" s="4" t="s">
        <v>2036</v>
      </c>
    </row>
    <row r="110" spans="1:10">
      <c r="A110" s="4">
        <v>109</v>
      </c>
      <c r="B110" s="4" t="s">
        <v>316</v>
      </c>
      <c r="C110" s="4" t="s">
        <v>968</v>
      </c>
      <c r="D110" s="4" t="s">
        <v>753</v>
      </c>
      <c r="E110" s="4" t="s">
        <v>754</v>
      </c>
      <c r="F110" s="4" t="s">
        <v>755</v>
      </c>
      <c r="G110" s="4" t="s">
        <v>756</v>
      </c>
      <c r="H110" s="4" t="s">
        <v>757</v>
      </c>
      <c r="J110" s="4" t="s">
        <v>2036</v>
      </c>
    </row>
    <row r="111" spans="1:10">
      <c r="A111" s="4">
        <v>110</v>
      </c>
      <c r="B111" s="4" t="s">
        <v>316</v>
      </c>
      <c r="C111" s="4" t="s">
        <v>968</v>
      </c>
      <c r="D111" s="4" t="s">
        <v>758</v>
      </c>
      <c r="E111" s="4" t="s">
        <v>759</v>
      </c>
      <c r="F111" s="4" t="s">
        <v>760</v>
      </c>
      <c r="G111" s="4" t="s">
        <v>756</v>
      </c>
      <c r="H111" s="4" t="s">
        <v>761</v>
      </c>
      <c r="J111" s="4" t="s">
        <v>2036</v>
      </c>
    </row>
    <row r="112" spans="1:10">
      <c r="A112" s="4">
        <v>111</v>
      </c>
      <c r="B112" s="4" t="s">
        <v>316</v>
      </c>
      <c r="C112" s="4" t="s">
        <v>968</v>
      </c>
      <c r="D112" s="4" t="s">
        <v>763</v>
      </c>
      <c r="E112" s="4" t="s">
        <v>762</v>
      </c>
      <c r="F112" s="4" t="s">
        <v>764</v>
      </c>
      <c r="G112" s="4" t="s">
        <v>525</v>
      </c>
      <c r="H112" s="4" t="s">
        <v>765</v>
      </c>
      <c r="J112" s="4" t="s">
        <v>2036</v>
      </c>
    </row>
    <row r="113" spans="1:10">
      <c r="A113" s="4">
        <v>112</v>
      </c>
      <c r="B113" s="4" t="s">
        <v>316</v>
      </c>
      <c r="C113" s="4" t="s">
        <v>968</v>
      </c>
      <c r="D113" s="4" t="s">
        <v>766</v>
      </c>
      <c r="E113" s="4" t="s">
        <v>767</v>
      </c>
      <c r="F113" s="4" t="s">
        <v>768</v>
      </c>
      <c r="G113" s="4" t="s">
        <v>399</v>
      </c>
      <c r="J113" s="4" t="s">
        <v>2036</v>
      </c>
    </row>
    <row r="114" spans="1:10">
      <c r="A114" s="4">
        <v>113</v>
      </c>
      <c r="B114" s="4" t="s">
        <v>316</v>
      </c>
      <c r="C114" s="4" t="s">
        <v>968</v>
      </c>
      <c r="D114" s="4" t="s">
        <v>769</v>
      </c>
      <c r="E114" s="4" t="s">
        <v>770</v>
      </c>
      <c r="F114" s="4" t="s">
        <v>771</v>
      </c>
      <c r="G114" s="4" t="s">
        <v>368</v>
      </c>
      <c r="H114" s="4" t="s">
        <v>772</v>
      </c>
      <c r="J114" s="4" t="s">
        <v>2036</v>
      </c>
    </row>
    <row r="115" spans="1:10">
      <c r="A115" s="4">
        <v>114</v>
      </c>
      <c r="B115" s="4" t="s">
        <v>316</v>
      </c>
      <c r="C115" s="4" t="s">
        <v>968</v>
      </c>
      <c r="D115" s="4" t="s">
        <v>773</v>
      </c>
      <c r="E115" s="4" t="s">
        <v>774</v>
      </c>
      <c r="F115" s="4" t="s">
        <v>775</v>
      </c>
      <c r="G115" s="4" t="s">
        <v>429</v>
      </c>
      <c r="H115" s="4" t="s">
        <v>776</v>
      </c>
      <c r="J115" s="4" t="s">
        <v>2036</v>
      </c>
    </row>
    <row r="116" spans="1:10">
      <c r="A116" s="4">
        <v>115</v>
      </c>
      <c r="B116" s="4" t="s">
        <v>316</v>
      </c>
      <c r="C116" s="4" t="s">
        <v>968</v>
      </c>
      <c r="D116" s="4" t="s">
        <v>777</v>
      </c>
      <c r="E116" s="4" t="s">
        <v>778</v>
      </c>
      <c r="F116" s="4" t="s">
        <v>779</v>
      </c>
      <c r="G116" s="4" t="s">
        <v>394</v>
      </c>
      <c r="H116" s="4" t="s">
        <v>780</v>
      </c>
      <c r="J116" s="4" t="s">
        <v>2036</v>
      </c>
    </row>
    <row r="117" spans="1:10">
      <c r="A117" s="4">
        <v>116</v>
      </c>
      <c r="B117" s="4" t="s">
        <v>316</v>
      </c>
      <c r="C117" s="4" t="s">
        <v>968</v>
      </c>
      <c r="D117" s="4" t="s">
        <v>781</v>
      </c>
      <c r="E117" s="4" t="s">
        <v>782</v>
      </c>
      <c r="F117" s="4" t="s">
        <v>783</v>
      </c>
      <c r="G117" s="4" t="s">
        <v>515</v>
      </c>
      <c r="H117" s="4" t="s">
        <v>481</v>
      </c>
      <c r="J117" s="4" t="s">
        <v>2036</v>
      </c>
    </row>
    <row r="118" spans="1:10">
      <c r="A118" s="4">
        <v>117</v>
      </c>
      <c r="B118" s="4" t="s">
        <v>316</v>
      </c>
      <c r="C118" s="4" t="s">
        <v>968</v>
      </c>
      <c r="D118" s="4" t="s">
        <v>784</v>
      </c>
      <c r="E118" s="4" t="s">
        <v>785</v>
      </c>
      <c r="F118" s="4" t="s">
        <v>786</v>
      </c>
      <c r="G118" s="4" t="s">
        <v>343</v>
      </c>
      <c r="H118" s="4" t="s">
        <v>787</v>
      </c>
      <c r="J118" s="4" t="s">
        <v>2036</v>
      </c>
    </row>
    <row r="119" spans="1:10">
      <c r="A119" s="4">
        <v>118</v>
      </c>
      <c r="B119" s="4" t="s">
        <v>316</v>
      </c>
      <c r="C119" s="4" t="s">
        <v>968</v>
      </c>
      <c r="D119" s="4" t="s">
        <v>788</v>
      </c>
      <c r="E119" s="4" t="s">
        <v>789</v>
      </c>
      <c r="F119" s="4" t="s">
        <v>790</v>
      </c>
      <c r="G119" s="4" t="s">
        <v>442</v>
      </c>
      <c r="H119" s="4" t="s">
        <v>791</v>
      </c>
      <c r="J119" s="4" t="s">
        <v>2036</v>
      </c>
    </row>
    <row r="120" spans="1:10">
      <c r="A120" s="4">
        <v>119</v>
      </c>
      <c r="B120" s="4" t="s">
        <v>316</v>
      </c>
      <c r="C120" s="4" t="s">
        <v>968</v>
      </c>
      <c r="D120" s="4" t="s">
        <v>792</v>
      </c>
      <c r="E120" s="4" t="s">
        <v>793</v>
      </c>
      <c r="F120" s="4" t="s">
        <v>794</v>
      </c>
      <c r="G120" s="4" t="s">
        <v>408</v>
      </c>
      <c r="H120" s="4" t="s">
        <v>593</v>
      </c>
      <c r="J120" s="4" t="s">
        <v>2036</v>
      </c>
    </row>
    <row r="121" spans="1:10">
      <c r="A121" s="4">
        <v>120</v>
      </c>
      <c r="B121" s="4" t="s">
        <v>316</v>
      </c>
      <c r="C121" s="4" t="s">
        <v>968</v>
      </c>
      <c r="D121" s="4" t="s">
        <v>797</v>
      </c>
      <c r="E121" s="4" t="s">
        <v>796</v>
      </c>
      <c r="F121" s="4" t="s">
        <v>798</v>
      </c>
      <c r="G121" s="4" t="s">
        <v>329</v>
      </c>
      <c r="H121" s="4" t="s">
        <v>799</v>
      </c>
      <c r="J121" s="4" t="s">
        <v>2036</v>
      </c>
    </row>
    <row r="122" spans="1:10">
      <c r="A122" s="4">
        <v>121</v>
      </c>
      <c r="B122" s="4" t="s">
        <v>316</v>
      </c>
      <c r="C122" s="4" t="s">
        <v>968</v>
      </c>
      <c r="D122" s="4" t="s">
        <v>800</v>
      </c>
      <c r="E122" s="4" t="s">
        <v>796</v>
      </c>
      <c r="F122" s="4" t="s">
        <v>801</v>
      </c>
      <c r="G122" s="4" t="s">
        <v>802</v>
      </c>
      <c r="H122" s="4" t="s">
        <v>803</v>
      </c>
      <c r="J122" s="4" t="s">
        <v>2036</v>
      </c>
    </row>
    <row r="123" spans="1:10">
      <c r="A123" s="4">
        <v>122</v>
      </c>
      <c r="B123" s="4" t="s">
        <v>316</v>
      </c>
      <c r="C123" s="4" t="s">
        <v>968</v>
      </c>
      <c r="D123" s="4" t="s">
        <v>804</v>
      </c>
      <c r="E123" s="4" t="s">
        <v>805</v>
      </c>
      <c r="F123" s="4" t="s">
        <v>806</v>
      </c>
      <c r="G123" s="4" t="s">
        <v>807</v>
      </c>
      <c r="H123" s="4" t="s">
        <v>808</v>
      </c>
      <c r="J123" s="4" t="s">
        <v>2036</v>
      </c>
    </row>
    <row r="124" spans="1:10">
      <c r="A124" s="4">
        <v>123</v>
      </c>
      <c r="B124" s="4" t="s">
        <v>316</v>
      </c>
      <c r="C124" s="4" t="s">
        <v>968</v>
      </c>
      <c r="D124" s="4" t="s">
        <v>809</v>
      </c>
      <c r="E124" s="4" t="s">
        <v>810</v>
      </c>
      <c r="F124" s="4" t="s">
        <v>811</v>
      </c>
      <c r="G124" s="4" t="s">
        <v>417</v>
      </c>
      <c r="H124" s="4" t="s">
        <v>787</v>
      </c>
      <c r="J124" s="4" t="s">
        <v>2036</v>
      </c>
    </row>
    <row r="125" spans="1:10">
      <c r="A125" s="4">
        <v>124</v>
      </c>
      <c r="B125" s="4" t="s">
        <v>316</v>
      </c>
      <c r="C125" s="4" t="s">
        <v>968</v>
      </c>
      <c r="D125" s="4" t="s">
        <v>812</v>
      </c>
      <c r="E125" s="4" t="s">
        <v>813</v>
      </c>
      <c r="F125" s="4" t="s">
        <v>814</v>
      </c>
      <c r="G125" s="4" t="s">
        <v>408</v>
      </c>
      <c r="H125" s="4" t="s">
        <v>593</v>
      </c>
      <c r="J125" s="4" t="s">
        <v>2036</v>
      </c>
    </row>
    <row r="126" spans="1:10">
      <c r="A126" s="4">
        <v>125</v>
      </c>
      <c r="B126" s="4" t="s">
        <v>316</v>
      </c>
      <c r="C126" s="4" t="s">
        <v>968</v>
      </c>
      <c r="D126" s="4" t="s">
        <v>815</v>
      </c>
      <c r="E126" s="4" t="s">
        <v>816</v>
      </c>
      <c r="F126" s="4" t="s">
        <v>817</v>
      </c>
      <c r="G126" s="4" t="s">
        <v>368</v>
      </c>
      <c r="H126" s="4" t="s">
        <v>818</v>
      </c>
      <c r="J126" s="4" t="s">
        <v>2036</v>
      </c>
    </row>
    <row r="127" spans="1:10">
      <c r="A127" s="4">
        <v>126</v>
      </c>
      <c r="B127" s="4" t="s">
        <v>316</v>
      </c>
      <c r="C127" s="4" t="s">
        <v>968</v>
      </c>
      <c r="D127" s="4" t="s">
        <v>819</v>
      </c>
      <c r="E127" s="4" t="s">
        <v>820</v>
      </c>
      <c r="F127" s="4" t="s">
        <v>821</v>
      </c>
      <c r="G127" s="4" t="s">
        <v>822</v>
      </c>
      <c r="H127" s="4" t="s">
        <v>823</v>
      </c>
      <c r="J127" s="4" t="s">
        <v>2036</v>
      </c>
    </row>
    <row r="128" spans="1:10">
      <c r="A128" s="4">
        <v>127</v>
      </c>
      <c r="B128" s="4" t="s">
        <v>316</v>
      </c>
      <c r="C128" s="4" t="s">
        <v>968</v>
      </c>
      <c r="D128" s="4" t="s">
        <v>824</v>
      </c>
      <c r="E128" s="4" t="s">
        <v>825</v>
      </c>
      <c r="F128" s="4" t="s">
        <v>826</v>
      </c>
      <c r="G128" s="4" t="s">
        <v>399</v>
      </c>
      <c r="H128" s="4" t="s">
        <v>827</v>
      </c>
      <c r="J128" s="4" t="s">
        <v>2036</v>
      </c>
    </row>
    <row r="129" spans="1:10">
      <c r="A129" s="4">
        <v>128</v>
      </c>
      <c r="B129" s="4" t="s">
        <v>316</v>
      </c>
      <c r="C129" s="4" t="s">
        <v>968</v>
      </c>
      <c r="D129" s="4" t="s">
        <v>828</v>
      </c>
      <c r="E129" s="4" t="s">
        <v>829</v>
      </c>
      <c r="F129" s="4" t="s">
        <v>830</v>
      </c>
      <c r="G129" s="4" t="s">
        <v>831</v>
      </c>
      <c r="H129" s="4" t="s">
        <v>832</v>
      </c>
      <c r="J129" s="4" t="s">
        <v>2036</v>
      </c>
    </row>
    <row r="130" spans="1:10">
      <c r="A130" s="4">
        <v>129</v>
      </c>
      <c r="B130" s="4" t="s">
        <v>316</v>
      </c>
      <c r="C130" s="4" t="s">
        <v>968</v>
      </c>
      <c r="D130" s="4" t="s">
        <v>833</v>
      </c>
      <c r="E130" s="4" t="s">
        <v>834</v>
      </c>
      <c r="F130" s="4" t="s">
        <v>835</v>
      </c>
      <c r="G130" s="4" t="s">
        <v>831</v>
      </c>
      <c r="H130" s="4" t="s">
        <v>836</v>
      </c>
      <c r="J130" s="4" t="s">
        <v>2036</v>
      </c>
    </row>
    <row r="131" spans="1:10">
      <c r="A131" s="4">
        <v>130</v>
      </c>
      <c r="B131" s="4" t="s">
        <v>316</v>
      </c>
      <c r="C131" s="4" t="s">
        <v>968</v>
      </c>
      <c r="D131" s="4" t="s">
        <v>837</v>
      </c>
      <c r="E131" s="4" t="s">
        <v>838</v>
      </c>
      <c r="F131" s="4" t="s">
        <v>839</v>
      </c>
      <c r="G131" s="4" t="s">
        <v>831</v>
      </c>
      <c r="H131" s="4" t="s">
        <v>836</v>
      </c>
      <c r="J131" s="4" t="s">
        <v>2036</v>
      </c>
    </row>
    <row r="132" spans="1:10">
      <c r="A132" s="4">
        <v>131</v>
      </c>
      <c r="B132" s="4" t="s">
        <v>316</v>
      </c>
      <c r="C132" s="4" t="s">
        <v>968</v>
      </c>
      <c r="D132" s="4" t="s">
        <v>840</v>
      </c>
      <c r="E132" s="4" t="s">
        <v>841</v>
      </c>
      <c r="F132" s="4" t="s">
        <v>842</v>
      </c>
      <c r="G132" s="4" t="s">
        <v>831</v>
      </c>
      <c r="H132" s="4" t="s">
        <v>843</v>
      </c>
      <c r="J132" s="4" t="s">
        <v>2036</v>
      </c>
    </row>
    <row r="133" spans="1:10">
      <c r="A133" s="4">
        <v>132</v>
      </c>
      <c r="B133" s="4" t="s">
        <v>316</v>
      </c>
      <c r="C133" s="4" t="s">
        <v>968</v>
      </c>
      <c r="D133" s="4" t="s">
        <v>844</v>
      </c>
      <c r="E133" s="4" t="s">
        <v>845</v>
      </c>
      <c r="F133" s="4" t="s">
        <v>846</v>
      </c>
      <c r="G133" s="4" t="s">
        <v>713</v>
      </c>
      <c r="H133" s="4" t="s">
        <v>847</v>
      </c>
      <c r="J133" s="4" t="s">
        <v>2036</v>
      </c>
    </row>
    <row r="134" spans="1:10">
      <c r="A134" s="4">
        <v>133</v>
      </c>
      <c r="B134" s="4" t="s">
        <v>316</v>
      </c>
      <c r="C134" s="4" t="s">
        <v>968</v>
      </c>
      <c r="D134" s="4" t="s">
        <v>848</v>
      </c>
      <c r="E134" s="4" t="s">
        <v>849</v>
      </c>
      <c r="F134" s="4" t="s">
        <v>850</v>
      </c>
      <c r="G134" s="4" t="s">
        <v>851</v>
      </c>
      <c r="H134" s="4" t="s">
        <v>852</v>
      </c>
      <c r="J134" s="4" t="s">
        <v>2036</v>
      </c>
    </row>
    <row r="135" spans="1:10">
      <c r="A135" s="4">
        <v>134</v>
      </c>
      <c r="B135" s="4" t="s">
        <v>316</v>
      </c>
      <c r="C135" s="4" t="s">
        <v>968</v>
      </c>
      <c r="D135" s="4" t="s">
        <v>853</v>
      </c>
      <c r="E135" s="4" t="s">
        <v>854</v>
      </c>
      <c r="F135" s="4" t="s">
        <v>855</v>
      </c>
      <c r="G135" s="4" t="s">
        <v>399</v>
      </c>
      <c r="H135" s="4" t="s">
        <v>856</v>
      </c>
      <c r="J135" s="4" t="s">
        <v>2036</v>
      </c>
    </row>
    <row r="136" spans="1:10">
      <c r="A136" s="4">
        <v>135</v>
      </c>
      <c r="B136" s="4" t="s">
        <v>316</v>
      </c>
      <c r="C136" s="4" t="s">
        <v>968</v>
      </c>
      <c r="D136" s="4" t="s">
        <v>857</v>
      </c>
      <c r="E136" s="4" t="s">
        <v>1345</v>
      </c>
      <c r="F136" s="4" t="s">
        <v>1346</v>
      </c>
      <c r="G136" s="4" t="s">
        <v>385</v>
      </c>
      <c r="H136" s="4" t="s">
        <v>661</v>
      </c>
      <c r="J136" s="4" t="s">
        <v>2036</v>
      </c>
    </row>
    <row r="137" spans="1:10">
      <c r="A137" s="4">
        <v>136</v>
      </c>
      <c r="B137" s="4" t="s">
        <v>316</v>
      </c>
      <c r="C137" s="4" t="s">
        <v>968</v>
      </c>
      <c r="D137" s="4" t="s">
        <v>1347</v>
      </c>
      <c r="E137" s="4" t="s">
        <v>1348</v>
      </c>
      <c r="F137" s="4" t="s">
        <v>1349</v>
      </c>
      <c r="G137" s="4" t="s">
        <v>368</v>
      </c>
      <c r="H137" s="4" t="s">
        <v>1350</v>
      </c>
      <c r="J137" s="4" t="s">
        <v>2036</v>
      </c>
    </row>
    <row r="138" spans="1:10">
      <c r="A138" s="4">
        <v>137</v>
      </c>
      <c r="B138" s="4" t="s">
        <v>316</v>
      </c>
      <c r="C138" s="4" t="s">
        <v>968</v>
      </c>
      <c r="D138" s="4" t="s">
        <v>1351</v>
      </c>
      <c r="E138" s="4" t="s">
        <v>1352</v>
      </c>
      <c r="F138" s="4" t="s">
        <v>1353</v>
      </c>
      <c r="G138" s="4" t="s">
        <v>417</v>
      </c>
      <c r="H138" s="4" t="s">
        <v>1354</v>
      </c>
      <c r="J138" s="4" t="s">
        <v>2036</v>
      </c>
    </row>
    <row r="139" spans="1:10">
      <c r="A139" s="4">
        <v>138</v>
      </c>
      <c r="B139" s="4" t="s">
        <v>316</v>
      </c>
      <c r="C139" s="4" t="s">
        <v>968</v>
      </c>
      <c r="D139" s="4" t="s">
        <v>1355</v>
      </c>
      <c r="E139" s="4" t="s">
        <v>1356</v>
      </c>
      <c r="F139" s="4" t="s">
        <v>1357</v>
      </c>
      <c r="G139" s="4" t="s">
        <v>442</v>
      </c>
      <c r="H139" s="4" t="s">
        <v>1358</v>
      </c>
      <c r="J139" s="4" t="s">
        <v>2036</v>
      </c>
    </row>
    <row r="140" spans="1:10">
      <c r="A140" s="4">
        <v>139</v>
      </c>
      <c r="B140" s="4" t="s">
        <v>316</v>
      </c>
      <c r="C140" s="4" t="s">
        <v>968</v>
      </c>
      <c r="D140" s="4" t="s">
        <v>1359</v>
      </c>
      <c r="E140" s="4" t="s">
        <v>1360</v>
      </c>
      <c r="F140" s="4" t="s">
        <v>1361</v>
      </c>
      <c r="G140" s="4" t="s">
        <v>368</v>
      </c>
      <c r="H140" s="4" t="s">
        <v>1362</v>
      </c>
      <c r="J140" s="4" t="s">
        <v>2036</v>
      </c>
    </row>
    <row r="141" spans="1:10">
      <c r="A141" s="4">
        <v>140</v>
      </c>
      <c r="B141" s="4" t="s">
        <v>316</v>
      </c>
      <c r="C141" s="4" t="s">
        <v>968</v>
      </c>
      <c r="D141" s="4" t="s">
        <v>1364</v>
      </c>
      <c r="E141" s="4" t="s">
        <v>1365</v>
      </c>
      <c r="F141" s="4" t="s">
        <v>1366</v>
      </c>
      <c r="G141" s="4" t="s">
        <v>429</v>
      </c>
      <c r="J141" s="4" t="s">
        <v>2036</v>
      </c>
    </row>
    <row r="142" spans="1:10">
      <c r="A142" s="4">
        <v>141</v>
      </c>
      <c r="B142" s="4" t="s">
        <v>316</v>
      </c>
      <c r="C142" s="4" t="s">
        <v>968</v>
      </c>
      <c r="D142" s="4" t="s">
        <v>1367</v>
      </c>
      <c r="E142" s="4" t="s">
        <v>1368</v>
      </c>
      <c r="F142" s="4" t="s">
        <v>1369</v>
      </c>
      <c r="G142" s="4" t="s">
        <v>368</v>
      </c>
      <c r="H142" s="4" t="s">
        <v>1370</v>
      </c>
      <c r="J142" s="4" t="s">
        <v>2036</v>
      </c>
    </row>
    <row r="143" spans="1:10">
      <c r="A143" s="4">
        <v>142</v>
      </c>
      <c r="B143" s="4" t="s">
        <v>316</v>
      </c>
      <c r="C143" s="4" t="s">
        <v>968</v>
      </c>
      <c r="D143" s="4" t="s">
        <v>1371</v>
      </c>
      <c r="E143" s="4" t="s">
        <v>1372</v>
      </c>
      <c r="F143" s="4" t="s">
        <v>1373</v>
      </c>
      <c r="G143" s="4" t="s">
        <v>385</v>
      </c>
      <c r="H143" s="4" t="s">
        <v>1374</v>
      </c>
      <c r="J143" s="4" t="s">
        <v>2036</v>
      </c>
    </row>
    <row r="144" spans="1:10">
      <c r="A144" s="4">
        <v>143</v>
      </c>
      <c r="B144" s="4" t="s">
        <v>316</v>
      </c>
      <c r="C144" s="4" t="s">
        <v>968</v>
      </c>
      <c r="D144" s="4" t="s">
        <v>1375</v>
      </c>
      <c r="E144" s="4" t="s">
        <v>1376</v>
      </c>
      <c r="F144" s="4" t="s">
        <v>1377</v>
      </c>
      <c r="G144" s="4" t="s">
        <v>408</v>
      </c>
      <c r="H144" s="4" t="s">
        <v>1378</v>
      </c>
      <c r="J144" s="4" t="s">
        <v>2036</v>
      </c>
    </row>
    <row r="145" spans="1:10">
      <c r="A145" s="4">
        <v>144</v>
      </c>
      <c r="B145" s="4" t="s">
        <v>316</v>
      </c>
      <c r="C145" s="4" t="s">
        <v>968</v>
      </c>
      <c r="D145" s="4" t="s">
        <v>1379</v>
      </c>
      <c r="E145" s="4" t="s">
        <v>1380</v>
      </c>
      <c r="F145" s="4" t="s">
        <v>1381</v>
      </c>
      <c r="G145" s="4" t="s">
        <v>408</v>
      </c>
      <c r="J145" s="4" t="s">
        <v>2036</v>
      </c>
    </row>
    <row r="146" spans="1:10">
      <c r="A146" s="4">
        <v>145</v>
      </c>
      <c r="B146" s="4" t="s">
        <v>316</v>
      </c>
      <c r="C146" s="4" t="s">
        <v>968</v>
      </c>
      <c r="D146" s="4" t="s">
        <v>1382</v>
      </c>
      <c r="E146" s="4" t="s">
        <v>1383</v>
      </c>
      <c r="F146" s="4" t="s">
        <v>1384</v>
      </c>
      <c r="G146" s="4" t="s">
        <v>544</v>
      </c>
      <c r="H146" s="4" t="s">
        <v>1385</v>
      </c>
      <c r="J146" s="4" t="s">
        <v>2036</v>
      </c>
    </row>
    <row r="147" spans="1:10">
      <c r="A147" s="4">
        <v>146</v>
      </c>
      <c r="B147" s="4" t="s">
        <v>316</v>
      </c>
      <c r="C147" s="4" t="s">
        <v>968</v>
      </c>
      <c r="D147" s="4" t="s">
        <v>1386</v>
      </c>
      <c r="E147" s="4" t="s">
        <v>1387</v>
      </c>
      <c r="F147" s="4" t="s">
        <v>1388</v>
      </c>
      <c r="G147" s="4" t="s">
        <v>515</v>
      </c>
      <c r="H147" s="4" t="s">
        <v>1389</v>
      </c>
      <c r="J147" s="4" t="s">
        <v>2036</v>
      </c>
    </row>
    <row r="148" spans="1:10">
      <c r="A148" s="4">
        <v>147</v>
      </c>
      <c r="B148" s="4" t="s">
        <v>316</v>
      </c>
      <c r="C148" s="4" t="s">
        <v>968</v>
      </c>
      <c r="D148" s="4" t="s">
        <v>1390</v>
      </c>
      <c r="E148" s="4" t="s">
        <v>1391</v>
      </c>
      <c r="F148" s="4" t="s">
        <v>1392</v>
      </c>
      <c r="G148" s="4" t="s">
        <v>622</v>
      </c>
      <c r="H148" s="4" t="s">
        <v>1393</v>
      </c>
      <c r="J148" s="4" t="s">
        <v>2036</v>
      </c>
    </row>
    <row r="149" spans="1:10">
      <c r="A149" s="4">
        <v>148</v>
      </c>
      <c r="B149" s="4" t="s">
        <v>316</v>
      </c>
      <c r="C149" s="4" t="s">
        <v>968</v>
      </c>
      <c r="D149" s="4" t="s">
        <v>1394</v>
      </c>
      <c r="E149" s="4" t="s">
        <v>1395</v>
      </c>
      <c r="F149" s="4" t="s">
        <v>1396</v>
      </c>
      <c r="G149" s="4" t="s">
        <v>368</v>
      </c>
      <c r="H149" s="4" t="s">
        <v>1397</v>
      </c>
      <c r="J149" s="4" t="s">
        <v>2036</v>
      </c>
    </row>
    <row r="150" spans="1:10">
      <c r="A150" s="4">
        <v>149</v>
      </c>
      <c r="B150" s="4" t="s">
        <v>316</v>
      </c>
      <c r="C150" s="4" t="s">
        <v>968</v>
      </c>
      <c r="D150" s="4" t="s">
        <v>1398</v>
      </c>
      <c r="E150" s="4" t="s">
        <v>1399</v>
      </c>
      <c r="F150" s="4" t="s">
        <v>1400</v>
      </c>
      <c r="G150" s="4" t="s">
        <v>524</v>
      </c>
      <c r="H150" s="4" t="s">
        <v>1401</v>
      </c>
      <c r="J150" s="4" t="s">
        <v>2036</v>
      </c>
    </row>
    <row r="151" spans="1:10">
      <c r="A151" s="4">
        <v>150</v>
      </c>
      <c r="B151" s="4" t="s">
        <v>316</v>
      </c>
      <c r="C151" s="4" t="s">
        <v>968</v>
      </c>
      <c r="D151" s="4" t="s">
        <v>1402</v>
      </c>
      <c r="E151" s="4" t="s">
        <v>1403</v>
      </c>
      <c r="F151" s="4" t="s">
        <v>1404</v>
      </c>
      <c r="G151" s="4" t="s">
        <v>713</v>
      </c>
      <c r="H151" s="4" t="s">
        <v>1405</v>
      </c>
      <c r="J151" s="4" t="s">
        <v>2036</v>
      </c>
    </row>
    <row r="152" spans="1:10">
      <c r="A152" s="4">
        <v>151</v>
      </c>
      <c r="B152" s="4" t="s">
        <v>316</v>
      </c>
      <c r="C152" s="4" t="s">
        <v>968</v>
      </c>
      <c r="D152" s="4" t="s">
        <v>1406</v>
      </c>
      <c r="E152" s="4" t="s">
        <v>1407</v>
      </c>
      <c r="F152" s="4" t="s">
        <v>1408</v>
      </c>
      <c r="G152" s="4" t="s">
        <v>385</v>
      </c>
      <c r="H152" s="4" t="s">
        <v>1409</v>
      </c>
      <c r="J152" s="4" t="s">
        <v>2036</v>
      </c>
    </row>
    <row r="153" spans="1:10">
      <c r="A153" s="4">
        <v>152</v>
      </c>
      <c r="B153" s="4" t="s">
        <v>316</v>
      </c>
      <c r="C153" s="4" t="s">
        <v>968</v>
      </c>
      <c r="D153" s="4" t="s">
        <v>1410</v>
      </c>
      <c r="E153" s="4" t="s">
        <v>1411</v>
      </c>
      <c r="F153" s="4" t="s">
        <v>1412</v>
      </c>
      <c r="G153" s="4" t="s">
        <v>394</v>
      </c>
      <c r="J153" s="4" t="s">
        <v>2036</v>
      </c>
    </row>
    <row r="154" spans="1:10">
      <c r="A154" s="4">
        <v>153</v>
      </c>
      <c r="B154" s="4" t="s">
        <v>316</v>
      </c>
      <c r="C154" s="4" t="s">
        <v>968</v>
      </c>
      <c r="D154" s="4" t="s">
        <v>1414</v>
      </c>
      <c r="E154" s="4" t="s">
        <v>1415</v>
      </c>
      <c r="F154" s="4" t="s">
        <v>1416</v>
      </c>
      <c r="G154" s="4" t="s">
        <v>399</v>
      </c>
      <c r="J154" s="4" t="s">
        <v>2036</v>
      </c>
    </row>
    <row r="155" spans="1:10">
      <c r="A155" s="4">
        <v>154</v>
      </c>
      <c r="B155" s="4" t="s">
        <v>316</v>
      </c>
      <c r="C155" s="4" t="s">
        <v>968</v>
      </c>
      <c r="D155" s="4" t="s">
        <v>1417</v>
      </c>
      <c r="E155" s="4" t="s">
        <v>1418</v>
      </c>
      <c r="F155" s="4" t="s">
        <v>1419</v>
      </c>
      <c r="G155" s="4" t="s">
        <v>352</v>
      </c>
      <c r="H155" s="4" t="s">
        <v>1420</v>
      </c>
      <c r="J155" s="4" t="s">
        <v>2036</v>
      </c>
    </row>
    <row r="156" spans="1:10">
      <c r="A156" s="4">
        <v>155</v>
      </c>
      <c r="B156" s="4" t="s">
        <v>316</v>
      </c>
      <c r="C156" s="4" t="s">
        <v>968</v>
      </c>
      <c r="D156" s="4" t="s">
        <v>1421</v>
      </c>
      <c r="E156" s="4" t="s">
        <v>1422</v>
      </c>
      <c r="F156" s="4" t="s">
        <v>1423</v>
      </c>
      <c r="G156" s="4" t="s">
        <v>408</v>
      </c>
      <c r="H156" s="4" t="s">
        <v>1424</v>
      </c>
      <c r="J156" s="4" t="s">
        <v>2036</v>
      </c>
    </row>
    <row r="157" spans="1:10">
      <c r="A157" s="4">
        <v>156</v>
      </c>
      <c r="B157" s="4" t="s">
        <v>316</v>
      </c>
      <c r="C157" s="4" t="s">
        <v>968</v>
      </c>
      <c r="D157" s="4" t="s">
        <v>1425</v>
      </c>
      <c r="E157" s="4" t="s">
        <v>1426</v>
      </c>
      <c r="F157" s="4" t="s">
        <v>1427</v>
      </c>
      <c r="G157" s="4" t="s">
        <v>356</v>
      </c>
      <c r="H157" s="4" t="s">
        <v>1428</v>
      </c>
      <c r="J157" s="4" t="s">
        <v>2036</v>
      </c>
    </row>
    <row r="158" spans="1:10">
      <c r="A158" s="4">
        <v>157</v>
      </c>
      <c r="B158" s="4" t="s">
        <v>316</v>
      </c>
      <c r="C158" s="4" t="s">
        <v>968</v>
      </c>
      <c r="D158" s="4" t="s">
        <v>1430</v>
      </c>
      <c r="E158" s="4" t="s">
        <v>1431</v>
      </c>
      <c r="F158" s="4" t="s">
        <v>1432</v>
      </c>
      <c r="G158" s="4" t="s">
        <v>408</v>
      </c>
      <c r="H158" s="4" t="s">
        <v>1433</v>
      </c>
      <c r="J158" s="4" t="s">
        <v>2036</v>
      </c>
    </row>
    <row r="159" spans="1:10">
      <c r="A159" s="4">
        <v>158</v>
      </c>
      <c r="B159" s="4" t="s">
        <v>316</v>
      </c>
      <c r="C159" s="4" t="s">
        <v>968</v>
      </c>
      <c r="D159" s="4" t="s">
        <v>1434</v>
      </c>
      <c r="E159" s="4" t="s">
        <v>1435</v>
      </c>
      <c r="F159" s="4" t="s">
        <v>1436</v>
      </c>
      <c r="G159" s="4" t="s">
        <v>399</v>
      </c>
      <c r="J159" s="4" t="s">
        <v>2036</v>
      </c>
    </row>
    <row r="160" spans="1:10">
      <c r="A160" s="4">
        <v>159</v>
      </c>
      <c r="B160" s="4" t="s">
        <v>316</v>
      </c>
      <c r="C160" s="4" t="s">
        <v>968</v>
      </c>
      <c r="D160" s="4" t="s">
        <v>1438</v>
      </c>
      <c r="E160" s="4" t="s">
        <v>1439</v>
      </c>
      <c r="F160" s="4" t="s">
        <v>1440</v>
      </c>
      <c r="G160" s="4" t="s">
        <v>672</v>
      </c>
      <c r="H160" s="4" t="s">
        <v>1441</v>
      </c>
      <c r="J160" s="4" t="s">
        <v>2036</v>
      </c>
    </row>
    <row r="161" spans="1:10">
      <c r="A161" s="4">
        <v>160</v>
      </c>
      <c r="B161" s="4" t="s">
        <v>316</v>
      </c>
      <c r="C161" s="4" t="s">
        <v>968</v>
      </c>
      <c r="D161" s="4" t="s">
        <v>1442</v>
      </c>
      <c r="E161" s="4" t="s">
        <v>1443</v>
      </c>
      <c r="F161" s="4" t="s">
        <v>1444</v>
      </c>
      <c r="G161" s="4" t="s">
        <v>399</v>
      </c>
      <c r="H161" s="4" t="s">
        <v>1445</v>
      </c>
      <c r="J161" s="4" t="s">
        <v>2036</v>
      </c>
    </row>
    <row r="162" spans="1:10">
      <c r="A162" s="4">
        <v>161</v>
      </c>
      <c r="B162" s="4" t="s">
        <v>316</v>
      </c>
      <c r="C162" s="4" t="s">
        <v>968</v>
      </c>
      <c r="D162" s="4" t="s">
        <v>1446</v>
      </c>
      <c r="E162" s="4" t="s">
        <v>1447</v>
      </c>
      <c r="F162" s="4" t="s">
        <v>1448</v>
      </c>
      <c r="G162" s="4" t="s">
        <v>1437</v>
      </c>
      <c r="H162" s="4" t="s">
        <v>1449</v>
      </c>
      <c r="J162" s="4" t="s">
        <v>2036</v>
      </c>
    </row>
    <row r="163" spans="1:10">
      <c r="A163" s="4">
        <v>162</v>
      </c>
      <c r="B163" s="4" t="s">
        <v>316</v>
      </c>
      <c r="C163" s="4" t="s">
        <v>968</v>
      </c>
      <c r="D163" s="4" t="s">
        <v>1450</v>
      </c>
      <c r="E163" s="4" t="s">
        <v>1451</v>
      </c>
      <c r="F163" s="4" t="s">
        <v>1452</v>
      </c>
      <c r="G163" s="4" t="s">
        <v>368</v>
      </c>
      <c r="H163" s="4" t="s">
        <v>1453</v>
      </c>
      <c r="J163" s="4" t="s">
        <v>2036</v>
      </c>
    </row>
    <row r="164" spans="1:10">
      <c r="A164" s="4">
        <v>163</v>
      </c>
      <c r="B164" s="4" t="s">
        <v>316</v>
      </c>
      <c r="C164" s="4" t="s">
        <v>968</v>
      </c>
      <c r="D164" s="4" t="s">
        <v>1454</v>
      </c>
      <c r="E164" s="4" t="s">
        <v>1455</v>
      </c>
      <c r="F164" s="4" t="s">
        <v>1456</v>
      </c>
      <c r="G164" s="4" t="s">
        <v>357</v>
      </c>
      <c r="H164" s="4" t="s">
        <v>1457</v>
      </c>
      <c r="J164" s="4" t="s">
        <v>2036</v>
      </c>
    </row>
    <row r="165" spans="1:10">
      <c r="A165" s="4">
        <v>164</v>
      </c>
      <c r="B165" s="4" t="s">
        <v>316</v>
      </c>
      <c r="C165" s="4" t="s">
        <v>968</v>
      </c>
      <c r="D165" s="4" t="s">
        <v>1458</v>
      </c>
      <c r="E165" s="4" t="s">
        <v>1459</v>
      </c>
      <c r="F165" s="4" t="s">
        <v>1460</v>
      </c>
      <c r="G165" s="4" t="s">
        <v>622</v>
      </c>
      <c r="H165" s="4" t="s">
        <v>1461</v>
      </c>
      <c r="J165" s="4" t="s">
        <v>2036</v>
      </c>
    </row>
    <row r="166" spans="1:10">
      <c r="A166" s="4">
        <v>165</v>
      </c>
      <c r="B166" s="4" t="s">
        <v>316</v>
      </c>
      <c r="C166" s="4" t="s">
        <v>968</v>
      </c>
      <c r="D166" s="4" t="s">
        <v>1462</v>
      </c>
      <c r="E166" s="4" t="s">
        <v>1463</v>
      </c>
      <c r="F166" s="4" t="s">
        <v>1464</v>
      </c>
      <c r="G166" s="4" t="s">
        <v>394</v>
      </c>
      <c r="H166" s="4" t="s">
        <v>1465</v>
      </c>
      <c r="J166" s="4" t="s">
        <v>2036</v>
      </c>
    </row>
    <row r="167" spans="1:10">
      <c r="A167" s="4">
        <v>166</v>
      </c>
      <c r="B167" s="4" t="s">
        <v>316</v>
      </c>
      <c r="C167" s="4" t="s">
        <v>968</v>
      </c>
      <c r="D167" s="4" t="s">
        <v>1466</v>
      </c>
      <c r="E167" s="4" t="s">
        <v>1467</v>
      </c>
      <c r="F167" s="4" t="s">
        <v>1468</v>
      </c>
      <c r="G167" s="4" t="s">
        <v>515</v>
      </c>
      <c r="H167" s="4" t="s">
        <v>1469</v>
      </c>
      <c r="J167" s="4" t="s">
        <v>2036</v>
      </c>
    </row>
    <row r="168" spans="1:10">
      <c r="A168" s="4">
        <v>167</v>
      </c>
      <c r="B168" s="4" t="s">
        <v>316</v>
      </c>
      <c r="C168" s="4" t="s">
        <v>968</v>
      </c>
      <c r="D168" s="4" t="s">
        <v>1470</v>
      </c>
      <c r="E168" s="4" t="s">
        <v>1471</v>
      </c>
      <c r="F168" s="4" t="s">
        <v>1472</v>
      </c>
      <c r="G168" s="4" t="s">
        <v>399</v>
      </c>
      <c r="J168" s="4" t="s">
        <v>2036</v>
      </c>
    </row>
    <row r="169" spans="1:10">
      <c r="A169" s="4">
        <v>168</v>
      </c>
      <c r="B169" s="4" t="s">
        <v>316</v>
      </c>
      <c r="C169" s="4" t="s">
        <v>968</v>
      </c>
      <c r="D169" s="4" t="s">
        <v>1473</v>
      </c>
      <c r="E169" s="4" t="s">
        <v>1474</v>
      </c>
      <c r="F169" s="4" t="s">
        <v>1475</v>
      </c>
      <c r="G169" s="4" t="s">
        <v>408</v>
      </c>
      <c r="H169" s="4" t="s">
        <v>1476</v>
      </c>
      <c r="J169" s="4" t="s">
        <v>2036</v>
      </c>
    </row>
    <row r="170" spans="1:10">
      <c r="A170" s="4">
        <v>169</v>
      </c>
      <c r="B170" s="4" t="s">
        <v>316</v>
      </c>
      <c r="C170" s="4" t="s">
        <v>968</v>
      </c>
      <c r="D170" s="4" t="s">
        <v>1477</v>
      </c>
      <c r="E170" s="4" t="s">
        <v>1478</v>
      </c>
      <c r="F170" s="4" t="s">
        <v>1479</v>
      </c>
      <c r="G170" s="4" t="s">
        <v>408</v>
      </c>
      <c r="J170" s="4" t="s">
        <v>2036</v>
      </c>
    </row>
    <row r="171" spans="1:10">
      <c r="A171" s="4">
        <v>170</v>
      </c>
      <c r="B171" s="4" t="s">
        <v>316</v>
      </c>
      <c r="C171" s="4" t="s">
        <v>968</v>
      </c>
      <c r="D171" s="4" t="s">
        <v>1480</v>
      </c>
      <c r="E171" s="4" t="s">
        <v>1481</v>
      </c>
      <c r="F171" s="4" t="s">
        <v>1482</v>
      </c>
      <c r="G171" s="4" t="s">
        <v>394</v>
      </c>
      <c r="H171" s="4" t="s">
        <v>1483</v>
      </c>
      <c r="J171" s="4" t="s">
        <v>2036</v>
      </c>
    </row>
    <row r="172" spans="1:10">
      <c r="A172" s="4">
        <v>171</v>
      </c>
      <c r="B172" s="4" t="s">
        <v>316</v>
      </c>
      <c r="C172" s="4" t="s">
        <v>968</v>
      </c>
      <c r="D172" s="4" t="s">
        <v>1484</v>
      </c>
      <c r="E172" s="4" t="s">
        <v>1485</v>
      </c>
      <c r="F172" s="4" t="s">
        <v>1486</v>
      </c>
      <c r="G172" s="4" t="s">
        <v>408</v>
      </c>
      <c r="H172" s="4" t="s">
        <v>1487</v>
      </c>
      <c r="J172" s="4" t="s">
        <v>2036</v>
      </c>
    </row>
    <row r="173" spans="1:10">
      <c r="A173" s="4">
        <v>172</v>
      </c>
      <c r="B173" s="4" t="s">
        <v>316</v>
      </c>
      <c r="C173" s="4" t="s">
        <v>968</v>
      </c>
      <c r="D173" s="4" t="s">
        <v>1488</v>
      </c>
      <c r="E173" s="4" t="s">
        <v>1489</v>
      </c>
      <c r="F173" s="4" t="s">
        <v>1490</v>
      </c>
      <c r="G173" s="4" t="s">
        <v>515</v>
      </c>
      <c r="H173" s="4" t="s">
        <v>1491</v>
      </c>
      <c r="J173" s="4" t="s">
        <v>2036</v>
      </c>
    </row>
    <row r="174" spans="1:10">
      <c r="A174" s="4">
        <v>173</v>
      </c>
      <c r="B174" s="4" t="s">
        <v>316</v>
      </c>
      <c r="C174" s="4" t="s">
        <v>968</v>
      </c>
      <c r="D174" s="4" t="s">
        <v>1492</v>
      </c>
      <c r="E174" s="4" t="s">
        <v>1493</v>
      </c>
      <c r="F174" s="4" t="s">
        <v>1494</v>
      </c>
      <c r="G174" s="4" t="s">
        <v>399</v>
      </c>
      <c r="H174" s="4" t="s">
        <v>1495</v>
      </c>
      <c r="J174" s="4" t="s">
        <v>2036</v>
      </c>
    </row>
    <row r="175" spans="1:10">
      <c r="A175" s="4">
        <v>174</v>
      </c>
      <c r="B175" s="4" t="s">
        <v>316</v>
      </c>
      <c r="C175" s="4" t="s">
        <v>968</v>
      </c>
      <c r="D175" s="4" t="s">
        <v>1496</v>
      </c>
      <c r="E175" s="4" t="s">
        <v>1497</v>
      </c>
      <c r="F175" s="4" t="s">
        <v>1498</v>
      </c>
      <c r="G175" s="4" t="s">
        <v>356</v>
      </c>
      <c r="H175" s="4" t="s">
        <v>1499</v>
      </c>
      <c r="J175" s="4" t="s">
        <v>2036</v>
      </c>
    </row>
    <row r="176" spans="1:10">
      <c r="A176" s="4">
        <v>175</v>
      </c>
      <c r="B176" s="4" t="s">
        <v>316</v>
      </c>
      <c r="C176" s="4" t="s">
        <v>968</v>
      </c>
      <c r="D176" s="4" t="s">
        <v>1500</v>
      </c>
      <c r="E176" s="4" t="s">
        <v>1501</v>
      </c>
      <c r="F176" s="4" t="s">
        <v>1502</v>
      </c>
      <c r="G176" s="4" t="s">
        <v>358</v>
      </c>
      <c r="H176" s="4" t="s">
        <v>1503</v>
      </c>
      <c r="J176" s="4" t="s">
        <v>2036</v>
      </c>
    </row>
    <row r="177" spans="1:10">
      <c r="A177" s="4">
        <v>176</v>
      </c>
      <c r="B177" s="4" t="s">
        <v>316</v>
      </c>
      <c r="C177" s="4" t="s">
        <v>968</v>
      </c>
      <c r="D177" s="4" t="s">
        <v>1504</v>
      </c>
      <c r="E177" s="4" t="s">
        <v>1505</v>
      </c>
      <c r="F177" s="4" t="s">
        <v>1506</v>
      </c>
      <c r="G177" s="4" t="s">
        <v>399</v>
      </c>
      <c r="J177" s="4" t="s">
        <v>2036</v>
      </c>
    </row>
    <row r="178" spans="1:10">
      <c r="A178" s="4">
        <v>177</v>
      </c>
      <c r="B178" s="4" t="s">
        <v>316</v>
      </c>
      <c r="C178" s="4" t="s">
        <v>968</v>
      </c>
      <c r="D178" s="4" t="s">
        <v>1507</v>
      </c>
      <c r="E178" s="4" t="s">
        <v>1508</v>
      </c>
      <c r="F178" s="4" t="s">
        <v>1509</v>
      </c>
      <c r="G178" s="4" t="s">
        <v>357</v>
      </c>
      <c r="H178" s="4" t="s">
        <v>1510</v>
      </c>
      <c r="J178" s="4" t="s">
        <v>2036</v>
      </c>
    </row>
    <row r="179" spans="1:10">
      <c r="A179" s="4">
        <v>178</v>
      </c>
      <c r="B179" s="4" t="s">
        <v>316</v>
      </c>
      <c r="C179" s="4" t="s">
        <v>968</v>
      </c>
      <c r="D179" s="4" t="s">
        <v>1511</v>
      </c>
      <c r="E179" s="4" t="s">
        <v>1512</v>
      </c>
      <c r="F179" s="4" t="s">
        <v>1513</v>
      </c>
      <c r="G179" s="4" t="s">
        <v>357</v>
      </c>
      <c r="H179" s="4" t="s">
        <v>1514</v>
      </c>
      <c r="J179" s="4" t="s">
        <v>2036</v>
      </c>
    </row>
    <row r="180" spans="1:10">
      <c r="A180" s="4">
        <v>179</v>
      </c>
      <c r="B180" s="4" t="s">
        <v>316</v>
      </c>
      <c r="C180" s="4" t="s">
        <v>968</v>
      </c>
      <c r="D180" s="4" t="s">
        <v>1517</v>
      </c>
      <c r="E180" s="4" t="s">
        <v>1515</v>
      </c>
      <c r="F180" s="4" t="s">
        <v>1516</v>
      </c>
      <c r="G180" s="4" t="s">
        <v>454</v>
      </c>
      <c r="J180" s="4" t="s">
        <v>2036</v>
      </c>
    </row>
    <row r="181" spans="1:10">
      <c r="A181" s="4">
        <v>180</v>
      </c>
      <c r="B181" s="4" t="s">
        <v>316</v>
      </c>
      <c r="C181" s="4" t="s">
        <v>968</v>
      </c>
      <c r="D181" s="4" t="s">
        <v>1518</v>
      </c>
      <c r="E181" s="4" t="s">
        <v>1519</v>
      </c>
      <c r="F181" s="4" t="s">
        <v>1520</v>
      </c>
      <c r="G181" s="4" t="s">
        <v>454</v>
      </c>
      <c r="H181" s="4" t="s">
        <v>1521</v>
      </c>
      <c r="J181" s="4" t="s">
        <v>2036</v>
      </c>
    </row>
    <row r="182" spans="1:10">
      <c r="A182" s="4">
        <v>181</v>
      </c>
      <c r="B182" s="4" t="s">
        <v>316</v>
      </c>
      <c r="C182" s="4" t="s">
        <v>968</v>
      </c>
      <c r="D182" s="4" t="s">
        <v>1522</v>
      </c>
      <c r="E182" s="4" t="s">
        <v>1523</v>
      </c>
      <c r="F182" s="4" t="s">
        <v>1524</v>
      </c>
      <c r="G182" s="4" t="s">
        <v>357</v>
      </c>
      <c r="H182" s="4" t="s">
        <v>1525</v>
      </c>
      <c r="J182" s="4" t="s">
        <v>2036</v>
      </c>
    </row>
    <row r="183" spans="1:10">
      <c r="A183" s="4">
        <v>182</v>
      </c>
      <c r="B183" s="4" t="s">
        <v>316</v>
      </c>
      <c r="C183" s="4" t="s">
        <v>968</v>
      </c>
      <c r="D183" s="4" t="s">
        <v>1526</v>
      </c>
      <c r="E183" s="4" t="s">
        <v>1527</v>
      </c>
      <c r="F183" s="4" t="s">
        <v>1528</v>
      </c>
      <c r="G183" s="4" t="s">
        <v>394</v>
      </c>
      <c r="H183" s="4" t="s">
        <v>1529</v>
      </c>
      <c r="J183" s="4" t="s">
        <v>2036</v>
      </c>
    </row>
    <row r="184" spans="1:10">
      <c r="A184" s="4">
        <v>183</v>
      </c>
      <c r="B184" s="4" t="s">
        <v>316</v>
      </c>
      <c r="C184" s="4" t="s">
        <v>968</v>
      </c>
      <c r="D184" s="4" t="s">
        <v>1530</v>
      </c>
      <c r="E184" s="4" t="s">
        <v>1531</v>
      </c>
      <c r="F184" s="4" t="s">
        <v>1532</v>
      </c>
      <c r="G184" s="4" t="s">
        <v>408</v>
      </c>
      <c r="H184" s="4" t="s">
        <v>1533</v>
      </c>
      <c r="J184" s="4" t="s">
        <v>2036</v>
      </c>
    </row>
    <row r="185" spans="1:10">
      <c r="A185" s="4">
        <v>184</v>
      </c>
      <c r="B185" s="4" t="s">
        <v>316</v>
      </c>
      <c r="C185" s="4" t="s">
        <v>968</v>
      </c>
      <c r="D185" s="4" t="s">
        <v>1534</v>
      </c>
      <c r="E185" s="4" t="s">
        <v>1535</v>
      </c>
      <c r="F185" s="4" t="s">
        <v>1363</v>
      </c>
      <c r="G185" s="4" t="s">
        <v>368</v>
      </c>
      <c r="J185" s="4" t="s">
        <v>2036</v>
      </c>
    </row>
    <row r="186" spans="1:10">
      <c r="A186" s="4">
        <v>185</v>
      </c>
      <c r="B186" s="4" t="s">
        <v>316</v>
      </c>
      <c r="C186" s="4" t="s">
        <v>968</v>
      </c>
      <c r="D186" s="4" t="s">
        <v>1536</v>
      </c>
      <c r="E186" s="4" t="s">
        <v>1537</v>
      </c>
      <c r="F186" s="4" t="s">
        <v>1538</v>
      </c>
      <c r="G186" s="4" t="s">
        <v>795</v>
      </c>
      <c r="H186" s="4" t="s">
        <v>1539</v>
      </c>
      <c r="J186" s="4" t="s">
        <v>2036</v>
      </c>
    </row>
    <row r="187" spans="1:10">
      <c r="A187" s="4">
        <v>186</v>
      </c>
      <c r="B187" s="4" t="s">
        <v>316</v>
      </c>
      <c r="C187" s="4" t="s">
        <v>968</v>
      </c>
      <c r="D187" s="4" t="s">
        <v>1540</v>
      </c>
      <c r="E187" s="4" t="s">
        <v>1541</v>
      </c>
      <c r="F187" s="4" t="s">
        <v>1542</v>
      </c>
      <c r="G187" s="4" t="s">
        <v>408</v>
      </c>
      <c r="J187" s="4" t="s">
        <v>2036</v>
      </c>
    </row>
    <row r="188" spans="1:10">
      <c r="A188" s="4">
        <v>187</v>
      </c>
      <c r="B188" s="4" t="s">
        <v>316</v>
      </c>
      <c r="C188" s="4" t="s">
        <v>968</v>
      </c>
      <c r="D188" s="4" t="s">
        <v>1543</v>
      </c>
      <c r="E188" s="4" t="s">
        <v>1544</v>
      </c>
      <c r="F188" s="4" t="s">
        <v>1545</v>
      </c>
      <c r="G188" s="4" t="s">
        <v>408</v>
      </c>
      <c r="H188" s="4" t="s">
        <v>1546</v>
      </c>
      <c r="J188" s="4" t="s">
        <v>2036</v>
      </c>
    </row>
    <row r="189" spans="1:10">
      <c r="A189" s="4">
        <v>188</v>
      </c>
      <c r="B189" s="4" t="s">
        <v>316</v>
      </c>
      <c r="C189" s="4" t="s">
        <v>968</v>
      </c>
      <c r="D189" s="4" t="s">
        <v>1550</v>
      </c>
      <c r="E189" s="4" t="s">
        <v>1547</v>
      </c>
      <c r="F189" s="4" t="s">
        <v>1548</v>
      </c>
      <c r="G189" s="4" t="s">
        <v>368</v>
      </c>
      <c r="H189" s="4" t="s">
        <v>1549</v>
      </c>
      <c r="J189" s="4" t="s">
        <v>2036</v>
      </c>
    </row>
    <row r="190" spans="1:10">
      <c r="A190" s="4">
        <v>189</v>
      </c>
      <c r="B190" s="4" t="s">
        <v>316</v>
      </c>
      <c r="C190" s="4" t="s">
        <v>968</v>
      </c>
      <c r="D190" s="4" t="s">
        <v>1551</v>
      </c>
      <c r="E190" s="4" t="s">
        <v>1552</v>
      </c>
      <c r="F190" s="4" t="s">
        <v>1553</v>
      </c>
      <c r="G190" s="4" t="s">
        <v>1554</v>
      </c>
      <c r="H190" s="4" t="s">
        <v>1555</v>
      </c>
      <c r="J190" s="4" t="s">
        <v>2036</v>
      </c>
    </row>
    <row r="191" spans="1:10">
      <c r="A191" s="4">
        <v>190</v>
      </c>
      <c r="B191" s="4" t="s">
        <v>316</v>
      </c>
      <c r="C191" s="4" t="s">
        <v>968</v>
      </c>
      <c r="D191" s="4" t="s">
        <v>1556</v>
      </c>
      <c r="E191" s="4" t="s">
        <v>1557</v>
      </c>
      <c r="F191" s="4" t="s">
        <v>1558</v>
      </c>
      <c r="G191" s="4" t="s">
        <v>1559</v>
      </c>
      <c r="H191" s="4" t="s">
        <v>1560</v>
      </c>
      <c r="J191" s="4" t="s">
        <v>2036</v>
      </c>
    </row>
    <row r="192" spans="1:10">
      <c r="A192" s="4">
        <v>191</v>
      </c>
      <c r="B192" s="4" t="s">
        <v>316</v>
      </c>
      <c r="C192" s="4" t="s">
        <v>968</v>
      </c>
      <c r="D192" s="4" t="s">
        <v>1561</v>
      </c>
      <c r="E192" s="4" t="s">
        <v>1562</v>
      </c>
      <c r="F192" s="4" t="s">
        <v>1563</v>
      </c>
      <c r="G192" s="4" t="s">
        <v>454</v>
      </c>
      <c r="J192" s="4" t="s">
        <v>2036</v>
      </c>
    </row>
    <row r="193" spans="1:10">
      <c r="A193" s="4">
        <v>192</v>
      </c>
      <c r="B193" s="4" t="s">
        <v>316</v>
      </c>
      <c r="C193" s="4" t="s">
        <v>968</v>
      </c>
      <c r="D193" s="4" t="s">
        <v>1564</v>
      </c>
      <c r="E193" s="4" t="s">
        <v>1565</v>
      </c>
      <c r="F193" s="4" t="s">
        <v>1566</v>
      </c>
      <c r="G193" s="4" t="s">
        <v>707</v>
      </c>
      <c r="H193" s="4" t="s">
        <v>1567</v>
      </c>
      <c r="J193" s="4" t="s">
        <v>2036</v>
      </c>
    </row>
    <row r="194" spans="1:10">
      <c r="A194" s="4">
        <v>193</v>
      </c>
      <c r="B194" s="4" t="s">
        <v>316</v>
      </c>
      <c r="C194" s="4" t="s">
        <v>968</v>
      </c>
      <c r="D194" s="4" t="s">
        <v>1568</v>
      </c>
      <c r="E194" s="4" t="s">
        <v>1569</v>
      </c>
      <c r="F194" s="4" t="s">
        <v>722</v>
      </c>
      <c r="G194" s="4" t="s">
        <v>713</v>
      </c>
      <c r="J194" s="4" t="s">
        <v>2036</v>
      </c>
    </row>
    <row r="195" spans="1:10">
      <c r="A195" s="4">
        <v>194</v>
      </c>
      <c r="B195" s="4" t="s">
        <v>316</v>
      </c>
      <c r="C195" s="4" t="s">
        <v>968</v>
      </c>
      <c r="D195" s="4" t="s">
        <v>1570</v>
      </c>
      <c r="E195" s="4" t="s">
        <v>1571</v>
      </c>
      <c r="F195" s="4" t="s">
        <v>1572</v>
      </c>
      <c r="G195" s="4" t="s">
        <v>442</v>
      </c>
      <c r="H195" s="4" t="s">
        <v>1573</v>
      </c>
      <c r="J195" s="4" t="s">
        <v>2036</v>
      </c>
    </row>
    <row r="196" spans="1:10">
      <c r="A196" s="4">
        <v>195</v>
      </c>
      <c r="B196" s="4" t="s">
        <v>316</v>
      </c>
      <c r="C196" s="4" t="s">
        <v>968</v>
      </c>
      <c r="D196" s="4" t="s">
        <v>1574</v>
      </c>
      <c r="E196" s="4" t="s">
        <v>1575</v>
      </c>
      <c r="F196" s="4" t="s">
        <v>1576</v>
      </c>
      <c r="G196" s="4" t="s">
        <v>442</v>
      </c>
      <c r="H196" s="4" t="s">
        <v>1577</v>
      </c>
      <c r="J196" s="4" t="s">
        <v>2036</v>
      </c>
    </row>
    <row r="197" spans="1:10">
      <c r="A197" s="4">
        <v>196</v>
      </c>
      <c r="B197" s="4" t="s">
        <v>316</v>
      </c>
      <c r="C197" s="4" t="s">
        <v>968</v>
      </c>
      <c r="D197" s="4" t="s">
        <v>1578</v>
      </c>
      <c r="E197" s="4" t="s">
        <v>1579</v>
      </c>
      <c r="F197" s="4" t="s">
        <v>1580</v>
      </c>
      <c r="G197" s="4" t="s">
        <v>544</v>
      </c>
      <c r="J197" s="4" t="s">
        <v>2036</v>
      </c>
    </row>
    <row r="198" spans="1:10">
      <c r="A198" s="4">
        <v>197</v>
      </c>
      <c r="B198" s="4" t="s">
        <v>316</v>
      </c>
      <c r="C198" s="4" t="s">
        <v>968</v>
      </c>
      <c r="D198" s="4" t="s">
        <v>1581</v>
      </c>
      <c r="E198" s="4" t="s">
        <v>1582</v>
      </c>
      <c r="F198" s="4" t="s">
        <v>1583</v>
      </c>
      <c r="G198" s="4" t="s">
        <v>544</v>
      </c>
      <c r="H198" s="4" t="s">
        <v>1584</v>
      </c>
      <c r="J198" s="4" t="s">
        <v>2036</v>
      </c>
    </row>
    <row r="199" spans="1:10">
      <c r="A199" s="4">
        <v>198</v>
      </c>
      <c r="B199" s="4" t="s">
        <v>316</v>
      </c>
      <c r="C199" s="4" t="s">
        <v>968</v>
      </c>
      <c r="D199" s="4" t="s">
        <v>1585</v>
      </c>
      <c r="E199" s="4" t="s">
        <v>1586</v>
      </c>
      <c r="F199" s="4" t="s">
        <v>1587</v>
      </c>
      <c r="G199" s="4" t="s">
        <v>851</v>
      </c>
      <c r="J199" s="4" t="s">
        <v>2036</v>
      </c>
    </row>
    <row r="200" spans="1:10">
      <c r="A200" s="4">
        <v>199</v>
      </c>
      <c r="B200" s="4" t="s">
        <v>316</v>
      </c>
      <c r="C200" s="4" t="s">
        <v>968</v>
      </c>
      <c r="D200" s="4" t="s">
        <v>1588</v>
      </c>
      <c r="E200" s="4" t="s">
        <v>1589</v>
      </c>
      <c r="F200" s="4" t="s">
        <v>1590</v>
      </c>
      <c r="G200" s="4" t="s">
        <v>544</v>
      </c>
      <c r="H200" s="4" t="s">
        <v>1591</v>
      </c>
      <c r="J200" s="4" t="s">
        <v>2036</v>
      </c>
    </row>
    <row r="201" spans="1:10">
      <c r="A201" s="4">
        <v>200</v>
      </c>
      <c r="B201" s="4" t="s">
        <v>316</v>
      </c>
      <c r="C201" s="4" t="s">
        <v>968</v>
      </c>
      <c r="D201" s="4" t="s">
        <v>1592</v>
      </c>
      <c r="E201" s="4" t="s">
        <v>1593</v>
      </c>
      <c r="F201" s="4" t="s">
        <v>1594</v>
      </c>
      <c r="G201" s="4" t="s">
        <v>807</v>
      </c>
      <c r="H201" s="4" t="s">
        <v>1595</v>
      </c>
      <c r="J201" s="4" t="s">
        <v>2036</v>
      </c>
    </row>
    <row r="202" spans="1:10">
      <c r="A202" s="4">
        <v>201</v>
      </c>
      <c r="B202" s="4" t="s">
        <v>316</v>
      </c>
      <c r="C202" s="4" t="s">
        <v>968</v>
      </c>
      <c r="D202" s="4" t="s">
        <v>1596</v>
      </c>
      <c r="E202" s="4" t="s">
        <v>1597</v>
      </c>
      <c r="F202" s="4" t="s">
        <v>1598</v>
      </c>
      <c r="G202" s="4" t="s">
        <v>1554</v>
      </c>
      <c r="J202" s="4" t="s">
        <v>2036</v>
      </c>
    </row>
    <row r="203" spans="1:10">
      <c r="A203" s="4">
        <v>202</v>
      </c>
      <c r="B203" s="4" t="s">
        <v>316</v>
      </c>
      <c r="C203" s="4" t="s">
        <v>968</v>
      </c>
      <c r="D203" s="4" t="s">
        <v>1599</v>
      </c>
      <c r="E203" s="4" t="s">
        <v>1600</v>
      </c>
      <c r="F203" s="4" t="s">
        <v>1601</v>
      </c>
      <c r="G203" s="4" t="s">
        <v>807</v>
      </c>
      <c r="H203" s="4" t="s">
        <v>1602</v>
      </c>
      <c r="J203" s="4" t="s">
        <v>2036</v>
      </c>
    </row>
    <row r="204" spans="1:10">
      <c r="A204" s="4">
        <v>203</v>
      </c>
      <c r="B204" s="4" t="s">
        <v>316</v>
      </c>
      <c r="C204" s="4" t="s">
        <v>968</v>
      </c>
      <c r="D204" s="4" t="s">
        <v>1603</v>
      </c>
      <c r="E204" s="4" t="s">
        <v>1604</v>
      </c>
      <c r="F204" s="4" t="s">
        <v>1605</v>
      </c>
      <c r="G204" s="4" t="s">
        <v>544</v>
      </c>
      <c r="H204" s="4" t="s">
        <v>1606</v>
      </c>
      <c r="J204" s="4" t="s">
        <v>2036</v>
      </c>
    </row>
    <row r="205" spans="1:10">
      <c r="A205" s="4">
        <v>204</v>
      </c>
      <c r="B205" s="4" t="s">
        <v>316</v>
      </c>
      <c r="C205" s="4" t="s">
        <v>968</v>
      </c>
      <c r="D205" s="4" t="s">
        <v>1607</v>
      </c>
      <c r="E205" s="4" t="s">
        <v>1608</v>
      </c>
      <c r="F205" s="4" t="s">
        <v>1609</v>
      </c>
      <c r="G205" s="4" t="s">
        <v>1554</v>
      </c>
      <c r="H205" s="4" t="s">
        <v>1610</v>
      </c>
      <c r="J205" s="4" t="s">
        <v>2036</v>
      </c>
    </row>
    <row r="206" spans="1:10">
      <c r="A206" s="4">
        <v>205</v>
      </c>
      <c r="B206" s="4" t="s">
        <v>316</v>
      </c>
      <c r="C206" s="4" t="s">
        <v>968</v>
      </c>
      <c r="D206" s="4" t="s">
        <v>1611</v>
      </c>
      <c r="E206" s="4" t="s">
        <v>1612</v>
      </c>
      <c r="F206" s="4" t="s">
        <v>1613</v>
      </c>
      <c r="G206" s="4" t="s">
        <v>851</v>
      </c>
      <c r="H206" s="4" t="s">
        <v>1614</v>
      </c>
      <c r="J206" s="4" t="s">
        <v>2036</v>
      </c>
    </row>
    <row r="207" spans="1:10">
      <c r="A207" s="4">
        <v>206</v>
      </c>
      <c r="B207" s="4" t="s">
        <v>316</v>
      </c>
      <c r="C207" s="4" t="s">
        <v>968</v>
      </c>
      <c r="D207" s="4" t="s">
        <v>1615</v>
      </c>
      <c r="E207" s="4" t="s">
        <v>1616</v>
      </c>
      <c r="F207" s="4" t="s">
        <v>1617</v>
      </c>
      <c r="G207" s="4" t="s">
        <v>807</v>
      </c>
      <c r="H207" s="4" t="s">
        <v>1618</v>
      </c>
      <c r="J207" s="4" t="s">
        <v>2036</v>
      </c>
    </row>
    <row r="208" spans="1:10">
      <c r="A208" s="4">
        <v>207</v>
      </c>
      <c r="B208" s="4" t="s">
        <v>316</v>
      </c>
      <c r="C208" s="4" t="s">
        <v>968</v>
      </c>
      <c r="D208" s="4" t="s">
        <v>1619</v>
      </c>
      <c r="E208" s="4" t="s">
        <v>1620</v>
      </c>
      <c r="F208" s="4" t="s">
        <v>1621</v>
      </c>
      <c r="G208" s="4" t="s">
        <v>807</v>
      </c>
      <c r="J208" s="4" t="s">
        <v>2036</v>
      </c>
    </row>
    <row r="209" spans="1:10">
      <c r="A209" s="4">
        <v>208</v>
      </c>
      <c r="B209" s="4" t="s">
        <v>316</v>
      </c>
      <c r="C209" s="4" t="s">
        <v>968</v>
      </c>
      <c r="D209" s="4" t="s">
        <v>1622</v>
      </c>
      <c r="E209" s="4" t="s">
        <v>1623</v>
      </c>
      <c r="F209" s="4" t="s">
        <v>1624</v>
      </c>
      <c r="G209" s="4" t="s">
        <v>544</v>
      </c>
      <c r="H209" s="4" t="s">
        <v>1625</v>
      </c>
      <c r="J209" s="4" t="s">
        <v>2036</v>
      </c>
    </row>
    <row r="210" spans="1:10">
      <c r="A210" s="4">
        <v>209</v>
      </c>
      <c r="B210" s="4" t="s">
        <v>316</v>
      </c>
      <c r="C210" s="4" t="s">
        <v>968</v>
      </c>
      <c r="D210" s="4" t="s">
        <v>1626</v>
      </c>
      <c r="E210" s="4" t="s">
        <v>1627</v>
      </c>
      <c r="F210" s="4" t="s">
        <v>1628</v>
      </c>
      <c r="G210" s="4" t="s">
        <v>1429</v>
      </c>
      <c r="H210" s="4" t="s">
        <v>1629</v>
      </c>
      <c r="J210" s="4" t="s">
        <v>2036</v>
      </c>
    </row>
    <row r="211" spans="1:10">
      <c r="A211" s="4">
        <v>210</v>
      </c>
      <c r="B211" s="4" t="s">
        <v>316</v>
      </c>
      <c r="C211" s="4" t="s">
        <v>968</v>
      </c>
      <c r="D211" s="4" t="s">
        <v>1630</v>
      </c>
      <c r="E211" s="4" t="s">
        <v>1631</v>
      </c>
      <c r="F211" s="4" t="s">
        <v>1632</v>
      </c>
      <c r="G211" s="4" t="s">
        <v>851</v>
      </c>
      <c r="H211" s="4" t="s">
        <v>1633</v>
      </c>
      <c r="J211" s="4" t="s">
        <v>2036</v>
      </c>
    </row>
    <row r="212" spans="1:10">
      <c r="A212" s="4">
        <v>211</v>
      </c>
      <c r="B212" s="4" t="s">
        <v>316</v>
      </c>
      <c r="C212" s="4" t="s">
        <v>968</v>
      </c>
      <c r="D212" s="4" t="s">
        <v>1635</v>
      </c>
      <c r="E212" s="4" t="s">
        <v>1636</v>
      </c>
      <c r="F212" s="4" t="s">
        <v>1637</v>
      </c>
      <c r="G212" s="4" t="s">
        <v>412</v>
      </c>
      <c r="H212" s="4" t="s">
        <v>1638</v>
      </c>
      <c r="J212" s="4" t="s">
        <v>2036</v>
      </c>
    </row>
    <row r="213" spans="1:10">
      <c r="A213" s="4">
        <v>212</v>
      </c>
      <c r="B213" s="4" t="s">
        <v>316</v>
      </c>
      <c r="C213" s="4" t="s">
        <v>968</v>
      </c>
      <c r="D213" s="4" t="s">
        <v>1639</v>
      </c>
      <c r="E213" s="4" t="s">
        <v>1640</v>
      </c>
      <c r="F213" s="4" t="s">
        <v>1641</v>
      </c>
      <c r="G213" s="4" t="s">
        <v>385</v>
      </c>
      <c r="H213" s="4" t="s">
        <v>1642</v>
      </c>
      <c r="J213" s="4" t="s">
        <v>2036</v>
      </c>
    </row>
    <row r="214" spans="1:10">
      <c r="A214" s="4">
        <v>213</v>
      </c>
      <c r="B214" s="4" t="s">
        <v>316</v>
      </c>
      <c r="C214" s="4" t="s">
        <v>968</v>
      </c>
      <c r="D214" s="4" t="s">
        <v>1643</v>
      </c>
      <c r="E214" s="4" t="s">
        <v>1644</v>
      </c>
      <c r="F214" s="4" t="s">
        <v>1645</v>
      </c>
      <c r="G214" s="4" t="s">
        <v>640</v>
      </c>
      <c r="H214" s="4" t="s">
        <v>1413</v>
      </c>
      <c r="J214" s="4" t="s">
        <v>2036</v>
      </c>
    </row>
    <row r="215" spans="1:10">
      <c r="A215" s="4">
        <v>214</v>
      </c>
      <c r="B215" s="4" t="s">
        <v>316</v>
      </c>
      <c r="C215" s="4" t="s">
        <v>968</v>
      </c>
      <c r="D215" s="4" t="s">
        <v>1646</v>
      </c>
      <c r="E215" s="4" t="s">
        <v>1647</v>
      </c>
      <c r="F215" s="4" t="s">
        <v>1648</v>
      </c>
      <c r="G215" s="4" t="s">
        <v>851</v>
      </c>
      <c r="J215" s="4" t="s">
        <v>2036</v>
      </c>
    </row>
    <row r="216" spans="1:10">
      <c r="A216" s="4">
        <v>215</v>
      </c>
      <c r="B216" s="4" t="s">
        <v>316</v>
      </c>
      <c r="C216" s="4" t="s">
        <v>968</v>
      </c>
      <c r="D216" s="4" t="s">
        <v>1649</v>
      </c>
      <c r="E216" s="4" t="s">
        <v>1650</v>
      </c>
      <c r="F216" s="4" t="s">
        <v>1651</v>
      </c>
      <c r="G216" s="4" t="s">
        <v>628</v>
      </c>
      <c r="J216" s="4" t="s">
        <v>2036</v>
      </c>
    </row>
    <row r="217" spans="1:10">
      <c r="A217" s="4">
        <v>216</v>
      </c>
      <c r="B217" s="4" t="s">
        <v>316</v>
      </c>
      <c r="C217" s="4" t="s">
        <v>968</v>
      </c>
      <c r="D217" s="4" t="s">
        <v>1652</v>
      </c>
      <c r="E217" s="4" t="s">
        <v>1653</v>
      </c>
      <c r="F217" s="4" t="s">
        <v>1654</v>
      </c>
      <c r="G217" s="4" t="s">
        <v>851</v>
      </c>
      <c r="H217" s="4" t="s">
        <v>1655</v>
      </c>
      <c r="J217" s="4" t="s">
        <v>2036</v>
      </c>
    </row>
    <row r="218" spans="1:10">
      <c r="A218" s="4">
        <v>217</v>
      </c>
      <c r="B218" s="4" t="s">
        <v>316</v>
      </c>
      <c r="C218" s="4" t="s">
        <v>968</v>
      </c>
      <c r="D218" s="4" t="s">
        <v>1656</v>
      </c>
      <c r="E218" s="4" t="s">
        <v>1653</v>
      </c>
      <c r="F218" s="4" t="s">
        <v>1657</v>
      </c>
      <c r="G218" s="4" t="s">
        <v>380</v>
      </c>
      <c r="J218" s="4" t="s">
        <v>2036</v>
      </c>
    </row>
    <row r="219" spans="1:10">
      <c r="A219" s="4">
        <v>218</v>
      </c>
      <c r="B219" s="4" t="s">
        <v>316</v>
      </c>
      <c r="C219" s="4" t="s">
        <v>968</v>
      </c>
      <c r="D219" s="4" t="s">
        <v>1658</v>
      </c>
      <c r="E219" s="4" t="s">
        <v>1659</v>
      </c>
      <c r="F219" s="4" t="s">
        <v>1660</v>
      </c>
      <c r="G219" s="4" t="s">
        <v>628</v>
      </c>
      <c r="J219" s="4" t="s">
        <v>2036</v>
      </c>
    </row>
    <row r="220" spans="1:10">
      <c r="A220" s="4">
        <v>219</v>
      </c>
      <c r="B220" s="4" t="s">
        <v>316</v>
      </c>
      <c r="C220" s="4" t="s">
        <v>968</v>
      </c>
      <c r="D220" s="4" t="s">
        <v>1663</v>
      </c>
      <c r="E220" s="4" t="s">
        <v>1661</v>
      </c>
      <c r="F220" s="4" t="s">
        <v>1662</v>
      </c>
      <c r="G220" s="4" t="s">
        <v>640</v>
      </c>
      <c r="J220" s="4" t="s">
        <v>2036</v>
      </c>
    </row>
    <row r="221" spans="1:10">
      <c r="A221" s="4">
        <v>220</v>
      </c>
      <c r="B221" s="4" t="s">
        <v>316</v>
      </c>
      <c r="C221" s="4" t="s">
        <v>968</v>
      </c>
      <c r="D221" s="4" t="s">
        <v>1664</v>
      </c>
      <c r="E221" s="4" t="s">
        <v>1665</v>
      </c>
      <c r="F221" s="4" t="s">
        <v>1666</v>
      </c>
      <c r="G221" s="4" t="s">
        <v>628</v>
      </c>
      <c r="H221" s="4" t="s">
        <v>1667</v>
      </c>
      <c r="J221" s="4" t="s">
        <v>2036</v>
      </c>
    </row>
    <row r="222" spans="1:10">
      <c r="A222" s="4">
        <v>221</v>
      </c>
      <c r="B222" s="4" t="s">
        <v>316</v>
      </c>
      <c r="C222" s="4" t="s">
        <v>968</v>
      </c>
      <c r="D222" s="4" t="s">
        <v>1668</v>
      </c>
      <c r="E222" s="4" t="s">
        <v>1669</v>
      </c>
      <c r="F222" s="4" t="s">
        <v>1670</v>
      </c>
      <c r="G222" s="4" t="s">
        <v>851</v>
      </c>
      <c r="H222" s="4" t="s">
        <v>1671</v>
      </c>
      <c r="J222" s="4" t="s">
        <v>2036</v>
      </c>
    </row>
    <row r="223" spans="1:10">
      <c r="A223" s="4">
        <v>222</v>
      </c>
      <c r="B223" s="4" t="s">
        <v>316</v>
      </c>
      <c r="C223" s="4" t="s">
        <v>968</v>
      </c>
      <c r="D223" s="4" t="s">
        <v>1672</v>
      </c>
      <c r="E223" s="4" t="s">
        <v>1673</v>
      </c>
      <c r="F223" s="4" t="s">
        <v>1674</v>
      </c>
      <c r="G223" s="4" t="s">
        <v>851</v>
      </c>
      <c r="H223" s="4" t="s">
        <v>1675</v>
      </c>
      <c r="J223" s="4" t="s">
        <v>2036</v>
      </c>
    </row>
    <row r="224" spans="1:10">
      <c r="A224" s="4">
        <v>223</v>
      </c>
      <c r="B224" s="4" t="s">
        <v>316</v>
      </c>
      <c r="C224" s="4" t="s">
        <v>968</v>
      </c>
      <c r="D224" s="4" t="s">
        <v>1676</v>
      </c>
      <c r="E224" s="4" t="s">
        <v>1677</v>
      </c>
      <c r="F224" s="4" t="s">
        <v>1678</v>
      </c>
      <c r="G224" s="4" t="s">
        <v>524</v>
      </c>
      <c r="J224" s="4" t="s">
        <v>2036</v>
      </c>
    </row>
    <row r="225" spans="1:10">
      <c r="A225" s="4">
        <v>224</v>
      </c>
      <c r="B225" s="4" t="s">
        <v>316</v>
      </c>
      <c r="C225" s="4" t="s">
        <v>968</v>
      </c>
      <c r="D225" s="4" t="s">
        <v>1679</v>
      </c>
      <c r="E225" s="4" t="s">
        <v>1680</v>
      </c>
      <c r="F225" s="4" t="s">
        <v>1681</v>
      </c>
      <c r="G225" s="4" t="s">
        <v>851</v>
      </c>
      <c r="H225" s="4" t="s">
        <v>1682</v>
      </c>
      <c r="J225" s="4" t="s">
        <v>2036</v>
      </c>
    </row>
    <row r="226" spans="1:10">
      <c r="A226" s="4">
        <v>225</v>
      </c>
      <c r="B226" s="4" t="s">
        <v>316</v>
      </c>
      <c r="C226" s="4" t="s">
        <v>968</v>
      </c>
      <c r="D226" s="4" t="s">
        <v>1683</v>
      </c>
      <c r="E226" s="4" t="s">
        <v>1684</v>
      </c>
      <c r="F226" s="4" t="s">
        <v>1685</v>
      </c>
      <c r="G226" s="4" t="s">
        <v>628</v>
      </c>
      <c r="J226" s="4" t="s">
        <v>2036</v>
      </c>
    </row>
    <row r="227" spans="1:10">
      <c r="A227" s="4">
        <v>226</v>
      </c>
      <c r="B227" s="4" t="s">
        <v>316</v>
      </c>
      <c r="C227" s="4" t="s">
        <v>968</v>
      </c>
      <c r="D227" s="4" t="s">
        <v>1686</v>
      </c>
      <c r="E227" s="4" t="s">
        <v>1687</v>
      </c>
      <c r="F227" s="4" t="s">
        <v>1688</v>
      </c>
      <c r="G227" s="4" t="s">
        <v>628</v>
      </c>
      <c r="J227" s="4" t="s">
        <v>2036</v>
      </c>
    </row>
    <row r="228" spans="1:10">
      <c r="A228" s="4">
        <v>227</v>
      </c>
      <c r="B228" s="4" t="s">
        <v>316</v>
      </c>
      <c r="C228" s="4" t="s">
        <v>968</v>
      </c>
      <c r="D228" s="4" t="s">
        <v>1689</v>
      </c>
      <c r="E228" s="4" t="s">
        <v>1690</v>
      </c>
      <c r="F228" s="4" t="s">
        <v>1691</v>
      </c>
      <c r="G228" s="4" t="s">
        <v>628</v>
      </c>
      <c r="J228" s="4" t="s">
        <v>2036</v>
      </c>
    </row>
    <row r="229" spans="1:10">
      <c r="A229" s="4">
        <v>228</v>
      </c>
      <c r="B229" s="4" t="s">
        <v>316</v>
      </c>
      <c r="C229" s="4" t="s">
        <v>968</v>
      </c>
      <c r="D229" s="4" t="s">
        <v>1692</v>
      </c>
      <c r="E229" s="4" t="s">
        <v>1693</v>
      </c>
      <c r="F229" s="4" t="s">
        <v>1694</v>
      </c>
      <c r="G229" s="4" t="s">
        <v>628</v>
      </c>
      <c r="J229" s="4" t="s">
        <v>2036</v>
      </c>
    </row>
    <row r="230" spans="1:10">
      <c r="A230" s="4">
        <v>229</v>
      </c>
      <c r="B230" s="4" t="s">
        <v>316</v>
      </c>
      <c r="C230" s="4" t="s">
        <v>968</v>
      </c>
      <c r="D230" s="4" t="s">
        <v>1695</v>
      </c>
      <c r="E230" s="4" t="s">
        <v>1696</v>
      </c>
      <c r="F230" s="4" t="s">
        <v>1697</v>
      </c>
      <c r="G230" s="4" t="s">
        <v>795</v>
      </c>
      <c r="J230" s="4" t="s">
        <v>2036</v>
      </c>
    </row>
    <row r="231" spans="1:10">
      <c r="A231" s="4">
        <v>230</v>
      </c>
      <c r="B231" s="4" t="s">
        <v>316</v>
      </c>
      <c r="C231" s="4" t="s">
        <v>968</v>
      </c>
      <c r="D231" s="4" t="s">
        <v>1698</v>
      </c>
      <c r="E231" s="4" t="s">
        <v>1699</v>
      </c>
      <c r="F231" s="4" t="s">
        <v>1700</v>
      </c>
      <c r="G231" s="4" t="s">
        <v>851</v>
      </c>
      <c r="H231" s="4" t="s">
        <v>1701</v>
      </c>
      <c r="J231" s="4" t="s">
        <v>2036</v>
      </c>
    </row>
    <row r="232" spans="1:10">
      <c r="A232" s="4">
        <v>231</v>
      </c>
      <c r="B232" s="4" t="s">
        <v>316</v>
      </c>
      <c r="C232" s="4" t="s">
        <v>968</v>
      </c>
      <c r="D232" s="4" t="s">
        <v>1702</v>
      </c>
      <c r="E232" s="4" t="s">
        <v>1703</v>
      </c>
      <c r="F232" s="4" t="s">
        <v>1704</v>
      </c>
      <c r="G232" s="4" t="s">
        <v>524</v>
      </c>
      <c r="J232" s="4" t="s">
        <v>2036</v>
      </c>
    </row>
    <row r="233" spans="1:10">
      <c r="A233" s="4">
        <v>232</v>
      </c>
      <c r="B233" s="4" t="s">
        <v>316</v>
      </c>
      <c r="C233" s="4" t="s">
        <v>968</v>
      </c>
      <c r="D233" s="4" t="s">
        <v>1705</v>
      </c>
      <c r="E233" s="4" t="s">
        <v>1703</v>
      </c>
      <c r="F233" s="4" t="s">
        <v>1706</v>
      </c>
      <c r="G233" s="4" t="s">
        <v>851</v>
      </c>
      <c r="H233" s="4" t="s">
        <v>1707</v>
      </c>
      <c r="J233" s="4" t="s">
        <v>2036</v>
      </c>
    </row>
    <row r="234" spans="1:10">
      <c r="A234" s="4">
        <v>233</v>
      </c>
      <c r="B234" s="4" t="s">
        <v>316</v>
      </c>
      <c r="C234" s="4" t="s">
        <v>968</v>
      </c>
      <c r="D234" s="4" t="s">
        <v>1708</v>
      </c>
      <c r="E234" s="4" t="s">
        <v>1709</v>
      </c>
      <c r="F234" s="4" t="s">
        <v>1710</v>
      </c>
      <c r="G234" s="4" t="s">
        <v>378</v>
      </c>
      <c r="J234" s="4" t="s">
        <v>2036</v>
      </c>
    </row>
    <row r="235" spans="1:10">
      <c r="A235" s="4">
        <v>234</v>
      </c>
      <c r="B235" s="4" t="s">
        <v>316</v>
      </c>
      <c r="C235" s="4" t="s">
        <v>968</v>
      </c>
      <c r="D235" s="4" t="s">
        <v>1711</v>
      </c>
      <c r="E235" s="4" t="s">
        <v>1712</v>
      </c>
      <c r="F235" s="4" t="s">
        <v>1713</v>
      </c>
      <c r="G235" s="4" t="s">
        <v>1559</v>
      </c>
      <c r="H235" s="4" t="s">
        <v>1714</v>
      </c>
      <c r="J235" s="4" t="s">
        <v>2036</v>
      </c>
    </row>
    <row r="236" spans="1:10">
      <c r="A236" s="4">
        <v>235</v>
      </c>
      <c r="B236" s="4" t="s">
        <v>316</v>
      </c>
      <c r="C236" s="4" t="s">
        <v>968</v>
      </c>
      <c r="D236" s="4" t="s">
        <v>1715</v>
      </c>
      <c r="E236" s="4" t="s">
        <v>1716</v>
      </c>
      <c r="F236" s="4" t="s">
        <v>1717</v>
      </c>
      <c r="G236" s="4" t="s">
        <v>320</v>
      </c>
      <c r="H236" s="4" t="s">
        <v>1718</v>
      </c>
      <c r="J236" s="4" t="s">
        <v>2036</v>
      </c>
    </row>
    <row r="237" spans="1:10">
      <c r="A237" s="4">
        <v>236</v>
      </c>
      <c r="B237" s="4" t="s">
        <v>316</v>
      </c>
      <c r="C237" s="4" t="s">
        <v>968</v>
      </c>
      <c r="D237" s="4" t="s">
        <v>1719</v>
      </c>
      <c r="E237" s="4" t="s">
        <v>1720</v>
      </c>
      <c r="F237" s="4" t="s">
        <v>1721</v>
      </c>
      <c r="G237" s="4" t="s">
        <v>358</v>
      </c>
      <c r="J237" s="4" t="s">
        <v>2036</v>
      </c>
    </row>
    <row r="238" spans="1:10">
      <c r="A238" s="4">
        <v>237</v>
      </c>
      <c r="B238" s="4" t="s">
        <v>316</v>
      </c>
      <c r="C238" s="4" t="s">
        <v>968</v>
      </c>
      <c r="D238" s="4" t="s">
        <v>1722</v>
      </c>
      <c r="E238" s="4" t="s">
        <v>1723</v>
      </c>
      <c r="F238" s="4" t="s">
        <v>1724</v>
      </c>
      <c r="G238" s="4" t="s">
        <v>1554</v>
      </c>
      <c r="H238" s="4" t="s">
        <v>1725</v>
      </c>
      <c r="J238" s="4" t="s">
        <v>2036</v>
      </c>
    </row>
    <row r="239" spans="1:10">
      <c r="A239" s="4">
        <v>238</v>
      </c>
      <c r="B239" s="4" t="s">
        <v>316</v>
      </c>
      <c r="C239" s="4" t="s">
        <v>968</v>
      </c>
      <c r="D239" s="4" t="s">
        <v>1726</v>
      </c>
      <c r="E239" s="4" t="s">
        <v>1727</v>
      </c>
      <c r="F239" s="4" t="s">
        <v>1728</v>
      </c>
      <c r="G239" s="4" t="s">
        <v>756</v>
      </c>
      <c r="H239" s="4" t="s">
        <v>1729</v>
      </c>
      <c r="J239" s="4" t="s">
        <v>2036</v>
      </c>
    </row>
    <row r="240" spans="1:10">
      <c r="A240" s="4">
        <v>239</v>
      </c>
      <c r="B240" s="4" t="s">
        <v>316</v>
      </c>
      <c r="C240" s="4" t="s">
        <v>968</v>
      </c>
      <c r="D240" s="4" t="s">
        <v>1730</v>
      </c>
      <c r="E240" s="4" t="s">
        <v>1731</v>
      </c>
      <c r="F240" s="4" t="s">
        <v>1732</v>
      </c>
      <c r="G240" s="4" t="s">
        <v>357</v>
      </c>
      <c r="H240" s="4" t="s">
        <v>1733</v>
      </c>
      <c r="J240" s="4" t="s">
        <v>2036</v>
      </c>
    </row>
    <row r="241" spans="1:10">
      <c r="A241" s="4">
        <v>240</v>
      </c>
      <c r="B241" s="4" t="s">
        <v>316</v>
      </c>
      <c r="C241" s="4" t="s">
        <v>968</v>
      </c>
      <c r="D241" s="4" t="s">
        <v>1734</v>
      </c>
      <c r="E241" s="4" t="s">
        <v>1735</v>
      </c>
      <c r="F241" s="4" t="s">
        <v>1736</v>
      </c>
      <c r="G241" s="4" t="s">
        <v>320</v>
      </c>
      <c r="H241" s="4" t="s">
        <v>1737</v>
      </c>
      <c r="J241" s="4" t="s">
        <v>2036</v>
      </c>
    </row>
    <row r="242" spans="1:10">
      <c r="A242" s="4">
        <v>241</v>
      </c>
      <c r="B242" s="4" t="s">
        <v>316</v>
      </c>
      <c r="C242" s="4" t="s">
        <v>968</v>
      </c>
      <c r="D242" s="4" t="s">
        <v>1738</v>
      </c>
      <c r="E242" s="4" t="s">
        <v>1739</v>
      </c>
      <c r="F242" s="4" t="s">
        <v>1740</v>
      </c>
      <c r="G242" s="4" t="s">
        <v>381</v>
      </c>
      <c r="H242" s="4" t="s">
        <v>446</v>
      </c>
      <c r="J242" s="4" t="s">
        <v>2036</v>
      </c>
    </row>
    <row r="243" spans="1:10">
      <c r="A243" s="4">
        <v>242</v>
      </c>
      <c r="B243" s="4" t="s">
        <v>316</v>
      </c>
      <c r="C243" s="4" t="s">
        <v>968</v>
      </c>
      <c r="D243" s="4" t="s">
        <v>1741</v>
      </c>
      <c r="E243" s="4" t="s">
        <v>1742</v>
      </c>
      <c r="F243" s="4" t="s">
        <v>1743</v>
      </c>
      <c r="G243" s="4" t="s">
        <v>1744</v>
      </c>
      <c r="H243" s="4" t="s">
        <v>1745</v>
      </c>
      <c r="J243" s="4" t="s">
        <v>2036</v>
      </c>
    </row>
    <row r="244" spans="1:10">
      <c r="A244" s="4">
        <v>243</v>
      </c>
      <c r="B244" s="4" t="s">
        <v>316</v>
      </c>
      <c r="C244" s="4" t="s">
        <v>968</v>
      </c>
      <c r="D244" s="4" t="s">
        <v>1746</v>
      </c>
      <c r="E244" s="4" t="s">
        <v>1747</v>
      </c>
      <c r="F244" s="4" t="s">
        <v>1748</v>
      </c>
      <c r="G244" s="4" t="s">
        <v>1554</v>
      </c>
      <c r="H244" s="4" t="s">
        <v>1725</v>
      </c>
      <c r="J244" s="4" t="s">
        <v>2036</v>
      </c>
    </row>
    <row r="245" spans="1:10">
      <c r="A245" s="4">
        <v>244</v>
      </c>
      <c r="B245" s="4" t="s">
        <v>316</v>
      </c>
      <c r="C245" s="4" t="s">
        <v>968</v>
      </c>
      <c r="D245" s="4" t="s">
        <v>1749</v>
      </c>
      <c r="E245" s="4" t="s">
        <v>1750</v>
      </c>
      <c r="F245" s="4" t="s">
        <v>1751</v>
      </c>
      <c r="G245" s="4" t="s">
        <v>802</v>
      </c>
      <c r="J245" s="4" t="s">
        <v>2036</v>
      </c>
    </row>
    <row r="246" spans="1:10">
      <c r="A246" s="4">
        <v>245</v>
      </c>
      <c r="B246" s="4" t="s">
        <v>316</v>
      </c>
      <c r="C246" s="4" t="s">
        <v>968</v>
      </c>
      <c r="D246" s="4" t="s">
        <v>1752</v>
      </c>
      <c r="E246" s="4" t="s">
        <v>1753</v>
      </c>
      <c r="F246" s="4" t="s">
        <v>1754</v>
      </c>
      <c r="G246" s="4" t="s">
        <v>1744</v>
      </c>
      <c r="H246" s="4" t="s">
        <v>1755</v>
      </c>
      <c r="J246" s="4" t="s">
        <v>2036</v>
      </c>
    </row>
    <row r="247" spans="1:10">
      <c r="A247" s="4">
        <v>246</v>
      </c>
      <c r="B247" s="4" t="s">
        <v>316</v>
      </c>
      <c r="C247" s="4" t="s">
        <v>968</v>
      </c>
      <c r="D247" s="4" t="s">
        <v>1756</v>
      </c>
      <c r="E247" s="4" t="s">
        <v>1757</v>
      </c>
      <c r="F247" s="4" t="s">
        <v>1758</v>
      </c>
      <c r="G247" s="4" t="s">
        <v>1554</v>
      </c>
      <c r="J247" s="4" t="s">
        <v>2036</v>
      </c>
    </row>
    <row r="248" spans="1:10">
      <c r="A248" s="4">
        <v>247</v>
      </c>
      <c r="B248" s="4" t="s">
        <v>316</v>
      </c>
      <c r="C248" s="4" t="s">
        <v>968</v>
      </c>
      <c r="D248" s="4" t="s">
        <v>1759</v>
      </c>
      <c r="E248" s="4" t="s">
        <v>1760</v>
      </c>
      <c r="F248" s="4" t="s">
        <v>1761</v>
      </c>
      <c r="G248" s="4" t="s">
        <v>544</v>
      </c>
      <c r="H248" s="4" t="s">
        <v>1762</v>
      </c>
      <c r="J248" s="4" t="s">
        <v>2036</v>
      </c>
    </row>
    <row r="249" spans="1:10">
      <c r="A249" s="4">
        <v>248</v>
      </c>
      <c r="B249" s="4" t="s">
        <v>316</v>
      </c>
      <c r="C249" s="4" t="s">
        <v>968</v>
      </c>
      <c r="D249" s="4" t="s">
        <v>1763</v>
      </c>
      <c r="E249" s="4" t="s">
        <v>1760</v>
      </c>
      <c r="F249" s="4" t="s">
        <v>1764</v>
      </c>
      <c r="G249" s="4" t="s">
        <v>1765</v>
      </c>
      <c r="J249" s="4" t="s">
        <v>2036</v>
      </c>
    </row>
    <row r="250" spans="1:10">
      <c r="A250" s="4">
        <v>249</v>
      </c>
      <c r="B250" s="4" t="s">
        <v>316</v>
      </c>
      <c r="C250" s="4" t="s">
        <v>968</v>
      </c>
      <c r="D250" s="4" t="s">
        <v>1766</v>
      </c>
      <c r="E250" s="4" t="s">
        <v>1767</v>
      </c>
      <c r="F250" s="4" t="s">
        <v>1768</v>
      </c>
      <c r="G250" s="4" t="s">
        <v>1769</v>
      </c>
      <c r="H250" s="4" t="s">
        <v>1770</v>
      </c>
      <c r="J250" s="4" t="s">
        <v>2036</v>
      </c>
    </row>
    <row r="251" spans="1:10">
      <c r="A251" s="4">
        <v>250</v>
      </c>
      <c r="B251" s="4" t="s">
        <v>316</v>
      </c>
      <c r="C251" s="4" t="s">
        <v>968</v>
      </c>
      <c r="D251" s="4" t="s">
        <v>1771</v>
      </c>
      <c r="E251" s="4" t="s">
        <v>1772</v>
      </c>
      <c r="F251" s="4" t="s">
        <v>1773</v>
      </c>
      <c r="G251" s="4" t="s">
        <v>329</v>
      </c>
      <c r="H251" s="4" t="s">
        <v>1774</v>
      </c>
      <c r="J251" s="4" t="s">
        <v>2036</v>
      </c>
    </row>
    <row r="252" spans="1:10">
      <c r="A252" s="4">
        <v>251</v>
      </c>
      <c r="B252" s="4" t="s">
        <v>316</v>
      </c>
      <c r="C252" s="4" t="s">
        <v>968</v>
      </c>
      <c r="D252" s="4" t="s">
        <v>1775</v>
      </c>
      <c r="E252" s="4" t="s">
        <v>1776</v>
      </c>
      <c r="F252" s="4" t="s">
        <v>1777</v>
      </c>
      <c r="G252" s="4" t="s">
        <v>320</v>
      </c>
      <c r="H252" s="4" t="s">
        <v>1778</v>
      </c>
      <c r="J252" s="4" t="s">
        <v>2036</v>
      </c>
    </row>
    <row r="253" spans="1:10">
      <c r="A253" s="4">
        <v>252</v>
      </c>
      <c r="B253" s="4" t="s">
        <v>316</v>
      </c>
      <c r="C253" s="4" t="s">
        <v>968</v>
      </c>
      <c r="D253" s="4" t="s">
        <v>1779</v>
      </c>
      <c r="E253" s="4" t="s">
        <v>1780</v>
      </c>
      <c r="F253" s="4" t="s">
        <v>1781</v>
      </c>
      <c r="G253" s="4" t="s">
        <v>369</v>
      </c>
      <c r="H253" s="4" t="s">
        <v>1782</v>
      </c>
      <c r="J253" s="4" t="s">
        <v>2036</v>
      </c>
    </row>
    <row r="254" spans="1:10">
      <c r="A254" s="4">
        <v>253</v>
      </c>
      <c r="B254" s="4" t="s">
        <v>316</v>
      </c>
      <c r="C254" s="4" t="s">
        <v>968</v>
      </c>
      <c r="D254" s="4" t="s">
        <v>1783</v>
      </c>
      <c r="E254" s="4" t="s">
        <v>1784</v>
      </c>
      <c r="F254" s="4" t="s">
        <v>1785</v>
      </c>
      <c r="G254" s="4" t="s">
        <v>357</v>
      </c>
      <c r="H254" s="4" t="s">
        <v>1786</v>
      </c>
      <c r="J254" s="4" t="s">
        <v>2036</v>
      </c>
    </row>
    <row r="255" spans="1:10">
      <c r="A255" s="4">
        <v>254</v>
      </c>
      <c r="B255" s="4" t="s">
        <v>316</v>
      </c>
      <c r="C255" s="4" t="s">
        <v>968</v>
      </c>
      <c r="D255" s="4" t="s">
        <v>1787</v>
      </c>
      <c r="E255" s="4" t="s">
        <v>1788</v>
      </c>
      <c r="F255" s="4" t="s">
        <v>1789</v>
      </c>
      <c r="G255" s="4" t="s">
        <v>357</v>
      </c>
      <c r="J255" s="4" t="s">
        <v>2036</v>
      </c>
    </row>
    <row r="256" spans="1:10">
      <c r="A256" s="4">
        <v>255</v>
      </c>
      <c r="B256" s="4" t="s">
        <v>316</v>
      </c>
      <c r="C256" s="4" t="s">
        <v>968</v>
      </c>
      <c r="D256" s="4" t="s">
        <v>1790</v>
      </c>
      <c r="E256" s="4" t="s">
        <v>1791</v>
      </c>
      <c r="F256" s="4" t="s">
        <v>1792</v>
      </c>
      <c r="G256" s="4" t="s">
        <v>368</v>
      </c>
      <c r="H256" s="4" t="s">
        <v>1793</v>
      </c>
      <c r="J256" s="4" t="s">
        <v>2036</v>
      </c>
    </row>
    <row r="257" spans="1:10">
      <c r="A257" s="4">
        <v>256</v>
      </c>
      <c r="B257" s="4" t="s">
        <v>316</v>
      </c>
      <c r="C257" s="4" t="s">
        <v>968</v>
      </c>
      <c r="D257" s="4" t="s">
        <v>1794</v>
      </c>
      <c r="E257" s="4" t="s">
        <v>1795</v>
      </c>
      <c r="F257" s="4" t="s">
        <v>1796</v>
      </c>
      <c r="G257" s="4" t="s">
        <v>385</v>
      </c>
      <c r="J257" s="4" t="s">
        <v>2036</v>
      </c>
    </row>
    <row r="258" spans="1:10">
      <c r="A258" s="4">
        <v>257</v>
      </c>
      <c r="B258" s="4" t="s">
        <v>316</v>
      </c>
      <c r="C258" s="4" t="s">
        <v>968</v>
      </c>
      <c r="D258" s="4" t="s">
        <v>1798</v>
      </c>
      <c r="E258" s="4" t="s">
        <v>1797</v>
      </c>
      <c r="F258" s="4" t="s">
        <v>1799</v>
      </c>
      <c r="G258" s="4" t="s">
        <v>390</v>
      </c>
      <c r="H258" s="4" t="s">
        <v>1800</v>
      </c>
      <c r="J258" s="4" t="s">
        <v>2036</v>
      </c>
    </row>
    <row r="259" spans="1:10">
      <c r="A259" s="4">
        <v>258</v>
      </c>
      <c r="B259" s="4" t="s">
        <v>316</v>
      </c>
      <c r="C259" s="4" t="s">
        <v>968</v>
      </c>
      <c r="D259" s="4" t="s">
        <v>1801</v>
      </c>
      <c r="E259" s="4" t="s">
        <v>1802</v>
      </c>
      <c r="F259" s="4" t="s">
        <v>1803</v>
      </c>
      <c r="G259" s="4" t="s">
        <v>1804</v>
      </c>
      <c r="H259" s="4" t="s">
        <v>1805</v>
      </c>
      <c r="J259" s="4" t="s">
        <v>2036</v>
      </c>
    </row>
    <row r="260" spans="1:10">
      <c r="A260" s="4">
        <v>259</v>
      </c>
      <c r="B260" s="4" t="s">
        <v>316</v>
      </c>
      <c r="C260" s="4" t="s">
        <v>968</v>
      </c>
      <c r="D260" s="4" t="s">
        <v>1806</v>
      </c>
      <c r="E260" s="4" t="s">
        <v>1807</v>
      </c>
      <c r="F260" s="4" t="s">
        <v>1808</v>
      </c>
      <c r="G260" s="4" t="s">
        <v>454</v>
      </c>
      <c r="H260" s="4" t="s">
        <v>1809</v>
      </c>
      <c r="J260" s="4" t="s">
        <v>2036</v>
      </c>
    </row>
    <row r="261" spans="1:10">
      <c r="A261" s="4">
        <v>260</v>
      </c>
      <c r="B261" s="4" t="s">
        <v>316</v>
      </c>
      <c r="C261" s="4" t="s">
        <v>968</v>
      </c>
      <c r="D261" s="4" t="s">
        <v>1810</v>
      </c>
      <c r="E261" s="4" t="s">
        <v>1811</v>
      </c>
      <c r="F261" s="4" t="s">
        <v>1812</v>
      </c>
      <c r="G261" s="4" t="s">
        <v>1813</v>
      </c>
      <c r="H261" s="4" t="s">
        <v>1814</v>
      </c>
      <c r="J261" s="4" t="s">
        <v>2036</v>
      </c>
    </row>
    <row r="262" spans="1:10">
      <c r="A262" s="4">
        <v>261</v>
      </c>
      <c r="B262" s="4" t="s">
        <v>316</v>
      </c>
      <c r="C262" s="4" t="s">
        <v>968</v>
      </c>
      <c r="D262" s="4" t="s">
        <v>1815</v>
      </c>
      <c r="E262" s="4" t="s">
        <v>1816</v>
      </c>
      <c r="F262" s="4" t="s">
        <v>1817</v>
      </c>
      <c r="G262" s="4" t="s">
        <v>1818</v>
      </c>
      <c r="J262" s="4" t="s">
        <v>2036</v>
      </c>
    </row>
    <row r="263" spans="1:10">
      <c r="A263" s="4">
        <v>262</v>
      </c>
      <c r="B263" s="4" t="s">
        <v>316</v>
      </c>
      <c r="C263" s="4" t="s">
        <v>968</v>
      </c>
      <c r="D263" s="4" t="s">
        <v>1819</v>
      </c>
      <c r="E263" s="4" t="s">
        <v>1820</v>
      </c>
      <c r="F263" s="4" t="s">
        <v>1821</v>
      </c>
      <c r="G263" s="4" t="s">
        <v>394</v>
      </c>
      <c r="H263" s="4" t="s">
        <v>1822</v>
      </c>
      <c r="J263" s="4" t="s">
        <v>2036</v>
      </c>
    </row>
    <row r="264" spans="1:10">
      <c r="A264" s="4">
        <v>263</v>
      </c>
      <c r="B264" s="4" t="s">
        <v>316</v>
      </c>
      <c r="C264" s="4" t="s">
        <v>968</v>
      </c>
      <c r="D264" s="4" t="s">
        <v>1823</v>
      </c>
      <c r="E264" s="4" t="s">
        <v>1824</v>
      </c>
      <c r="F264" s="4" t="s">
        <v>1825</v>
      </c>
      <c r="G264" s="4" t="s">
        <v>544</v>
      </c>
      <c r="H264" s="4" t="s">
        <v>1826</v>
      </c>
      <c r="J264" s="4" t="s">
        <v>2036</v>
      </c>
    </row>
    <row r="265" spans="1:10">
      <c r="A265" s="4">
        <v>264</v>
      </c>
      <c r="B265" s="4" t="s">
        <v>316</v>
      </c>
      <c r="C265" s="4" t="s">
        <v>968</v>
      </c>
      <c r="D265" s="4" t="s">
        <v>1828</v>
      </c>
      <c r="E265" s="4" t="s">
        <v>1829</v>
      </c>
      <c r="F265" s="4" t="s">
        <v>1830</v>
      </c>
      <c r="G265" s="4" t="s">
        <v>1831</v>
      </c>
      <c r="J265" s="4" t="s">
        <v>2036</v>
      </c>
    </row>
    <row r="266" spans="1:10">
      <c r="A266" s="4">
        <v>265</v>
      </c>
      <c r="B266" s="4" t="s">
        <v>316</v>
      </c>
      <c r="C266" s="4" t="s">
        <v>968</v>
      </c>
      <c r="D266" s="4" t="s">
        <v>1832</v>
      </c>
      <c r="E266" s="4" t="s">
        <v>1833</v>
      </c>
      <c r="F266" s="4" t="s">
        <v>1834</v>
      </c>
      <c r="G266" s="4" t="s">
        <v>369</v>
      </c>
      <c r="H266" s="4" t="s">
        <v>1835</v>
      </c>
      <c r="J266" s="4" t="s">
        <v>2036</v>
      </c>
    </row>
    <row r="267" spans="1:10">
      <c r="A267" s="4">
        <v>266</v>
      </c>
      <c r="B267" s="4" t="s">
        <v>316</v>
      </c>
      <c r="C267" s="4" t="s">
        <v>968</v>
      </c>
      <c r="D267" s="4" t="s">
        <v>1836</v>
      </c>
      <c r="E267" s="4" t="s">
        <v>1837</v>
      </c>
      <c r="F267" s="4" t="s">
        <v>1838</v>
      </c>
      <c r="G267" s="4" t="s">
        <v>1634</v>
      </c>
      <c r="H267" s="4" t="s">
        <v>1839</v>
      </c>
      <c r="J267" s="4" t="s">
        <v>2036</v>
      </c>
    </row>
    <row r="268" spans="1:10">
      <c r="A268" s="4">
        <v>267</v>
      </c>
      <c r="B268" s="4" t="s">
        <v>316</v>
      </c>
      <c r="C268" s="4" t="s">
        <v>968</v>
      </c>
      <c r="D268" s="4" t="s">
        <v>1841</v>
      </c>
      <c r="E268" s="4" t="s">
        <v>1840</v>
      </c>
      <c r="F268" s="4" t="s">
        <v>1842</v>
      </c>
      <c r="G268" s="4" t="s">
        <v>1554</v>
      </c>
      <c r="H268" s="4" t="s">
        <v>1843</v>
      </c>
      <c r="J268" s="4" t="s">
        <v>2036</v>
      </c>
    </row>
    <row r="269" spans="1:10">
      <c r="A269" s="4">
        <v>268</v>
      </c>
      <c r="B269" s="4" t="s">
        <v>316</v>
      </c>
      <c r="C269" s="4" t="s">
        <v>968</v>
      </c>
      <c r="D269" s="4" t="s">
        <v>1844</v>
      </c>
      <c r="E269" s="4" t="s">
        <v>1845</v>
      </c>
      <c r="F269" s="4" t="s">
        <v>1846</v>
      </c>
      <c r="G269" s="4" t="s">
        <v>378</v>
      </c>
      <c r="H269" s="4" t="s">
        <v>1847</v>
      </c>
      <c r="J269" s="4" t="s">
        <v>2036</v>
      </c>
    </row>
    <row r="270" spans="1:10">
      <c r="A270" s="4">
        <v>269</v>
      </c>
      <c r="B270" s="4" t="s">
        <v>316</v>
      </c>
      <c r="C270" s="4" t="s">
        <v>968</v>
      </c>
      <c r="D270" s="4" t="s">
        <v>1848</v>
      </c>
      <c r="E270" s="4" t="s">
        <v>1849</v>
      </c>
      <c r="F270" s="4" t="s">
        <v>1850</v>
      </c>
      <c r="G270" s="4" t="s">
        <v>851</v>
      </c>
      <c r="H270" s="4" t="s">
        <v>1350</v>
      </c>
      <c r="J270" s="4" t="s">
        <v>2036</v>
      </c>
    </row>
    <row r="271" spans="1:10">
      <c r="A271" s="4">
        <v>270</v>
      </c>
      <c r="B271" s="4" t="s">
        <v>316</v>
      </c>
      <c r="C271" s="4" t="s">
        <v>968</v>
      </c>
      <c r="D271" s="4" t="s">
        <v>1851</v>
      </c>
      <c r="E271" s="4" t="s">
        <v>1852</v>
      </c>
      <c r="F271" s="4" t="s">
        <v>1853</v>
      </c>
      <c r="G271" s="4" t="s">
        <v>524</v>
      </c>
      <c r="J271" s="4" t="s">
        <v>2036</v>
      </c>
    </row>
    <row r="272" spans="1:10">
      <c r="A272" s="4">
        <v>271</v>
      </c>
      <c r="B272" s="4" t="s">
        <v>316</v>
      </c>
      <c r="C272" s="4" t="s">
        <v>968</v>
      </c>
      <c r="D272" s="4" t="s">
        <v>1854</v>
      </c>
      <c r="E272" s="4" t="s">
        <v>1855</v>
      </c>
      <c r="F272" s="4" t="s">
        <v>1856</v>
      </c>
      <c r="G272" s="4" t="s">
        <v>515</v>
      </c>
      <c r="H272" s="4" t="s">
        <v>1857</v>
      </c>
      <c r="J272" s="4" t="s">
        <v>2036</v>
      </c>
    </row>
    <row r="273" spans="1:10">
      <c r="A273" s="4">
        <v>272</v>
      </c>
      <c r="B273" s="4" t="s">
        <v>316</v>
      </c>
      <c r="C273" s="4" t="s">
        <v>968</v>
      </c>
      <c r="D273" s="4" t="s">
        <v>1858</v>
      </c>
      <c r="E273" s="4" t="s">
        <v>1859</v>
      </c>
      <c r="F273" s="4" t="s">
        <v>1860</v>
      </c>
      <c r="G273" s="4" t="s">
        <v>408</v>
      </c>
      <c r="H273" s="4" t="s">
        <v>1861</v>
      </c>
      <c r="J273" s="4" t="s">
        <v>2036</v>
      </c>
    </row>
    <row r="274" spans="1:10">
      <c r="A274" s="4">
        <v>273</v>
      </c>
      <c r="B274" s="4" t="s">
        <v>316</v>
      </c>
      <c r="C274" s="4" t="s">
        <v>968</v>
      </c>
      <c r="D274" s="4" t="s">
        <v>1862</v>
      </c>
      <c r="E274" s="4" t="s">
        <v>1863</v>
      </c>
      <c r="F274" s="4" t="s">
        <v>1864</v>
      </c>
      <c r="G274" s="4" t="s">
        <v>408</v>
      </c>
      <c r="J274" s="4" t="s">
        <v>2036</v>
      </c>
    </row>
    <row r="275" spans="1:10">
      <c r="A275" s="4">
        <v>274</v>
      </c>
      <c r="B275" s="4" t="s">
        <v>316</v>
      </c>
      <c r="C275" s="4" t="s">
        <v>968</v>
      </c>
      <c r="D275" s="4" t="s">
        <v>1865</v>
      </c>
      <c r="E275" s="4" t="s">
        <v>1866</v>
      </c>
      <c r="F275" s="4" t="s">
        <v>1867</v>
      </c>
      <c r="G275" s="4" t="s">
        <v>756</v>
      </c>
      <c r="H275" s="4" t="s">
        <v>1868</v>
      </c>
      <c r="J275" s="4" t="s">
        <v>2036</v>
      </c>
    </row>
    <row r="276" spans="1:10">
      <c r="A276" s="4">
        <v>275</v>
      </c>
      <c r="B276" s="4" t="s">
        <v>316</v>
      </c>
      <c r="C276" s="4" t="s">
        <v>968</v>
      </c>
      <c r="D276" s="4" t="s">
        <v>1869</v>
      </c>
      <c r="E276" s="4" t="s">
        <v>1870</v>
      </c>
      <c r="F276" s="4" t="s">
        <v>1871</v>
      </c>
      <c r="G276" s="4" t="s">
        <v>795</v>
      </c>
      <c r="H276" s="4" t="s">
        <v>1827</v>
      </c>
      <c r="J276" s="4" t="s">
        <v>2036</v>
      </c>
    </row>
    <row r="277" spans="1:10">
      <c r="A277" s="4">
        <v>276</v>
      </c>
      <c r="B277" s="4" t="s">
        <v>316</v>
      </c>
      <c r="C277" s="4" t="s">
        <v>968</v>
      </c>
      <c r="D277" s="4" t="s">
        <v>1872</v>
      </c>
      <c r="E277" s="4" t="s">
        <v>1873</v>
      </c>
      <c r="F277" s="4" t="s">
        <v>1874</v>
      </c>
      <c r="G277" s="4" t="s">
        <v>1437</v>
      </c>
      <c r="H277" s="4" t="s">
        <v>1875</v>
      </c>
      <c r="J277" s="4" t="s">
        <v>2036</v>
      </c>
    </row>
    <row r="278" spans="1:10">
      <c r="A278" s="4">
        <v>277</v>
      </c>
      <c r="B278" s="4" t="s">
        <v>316</v>
      </c>
      <c r="C278" s="4" t="s">
        <v>968</v>
      </c>
      <c r="D278" s="4" t="s">
        <v>1876</v>
      </c>
      <c r="E278" s="4" t="s">
        <v>1877</v>
      </c>
      <c r="F278" s="4" t="s">
        <v>1878</v>
      </c>
      <c r="G278" s="4" t="s">
        <v>373</v>
      </c>
      <c r="J278" s="4" t="s">
        <v>2036</v>
      </c>
    </row>
    <row r="279" spans="1:10">
      <c r="A279" s="4">
        <v>278</v>
      </c>
      <c r="B279" s="4" t="s">
        <v>316</v>
      </c>
      <c r="C279" s="4" t="s">
        <v>968</v>
      </c>
      <c r="D279" s="4" t="s">
        <v>1879</v>
      </c>
      <c r="E279" s="4" t="s">
        <v>1880</v>
      </c>
      <c r="F279" s="4" t="s">
        <v>1881</v>
      </c>
      <c r="G279" s="4" t="s">
        <v>1882</v>
      </c>
      <c r="H279" s="4" t="s">
        <v>1883</v>
      </c>
      <c r="J279" s="4" t="s">
        <v>2036</v>
      </c>
    </row>
    <row r="280" spans="1:10">
      <c r="A280" s="4">
        <v>279</v>
      </c>
      <c r="B280" s="4" t="s">
        <v>316</v>
      </c>
      <c r="C280" s="4" t="s">
        <v>968</v>
      </c>
      <c r="D280" s="4" t="s">
        <v>1884</v>
      </c>
      <c r="E280" s="4" t="s">
        <v>1885</v>
      </c>
      <c r="F280" s="4" t="s">
        <v>1886</v>
      </c>
      <c r="G280" s="4" t="s">
        <v>628</v>
      </c>
      <c r="J280" s="4" t="s">
        <v>2036</v>
      </c>
    </row>
    <row r="281" spans="1:10">
      <c r="A281" s="4">
        <v>280</v>
      </c>
      <c r="B281" s="4" t="s">
        <v>316</v>
      </c>
      <c r="C281" s="4" t="s">
        <v>968</v>
      </c>
      <c r="D281" s="4" t="s">
        <v>1887</v>
      </c>
      <c r="E281" s="4" t="s">
        <v>1888</v>
      </c>
      <c r="F281" s="4" t="s">
        <v>1889</v>
      </c>
      <c r="G281" s="4" t="s">
        <v>628</v>
      </c>
      <c r="J281" s="4" t="s">
        <v>2036</v>
      </c>
    </row>
    <row r="282" spans="1:10">
      <c r="A282" s="4">
        <v>281</v>
      </c>
      <c r="B282" s="4" t="s">
        <v>316</v>
      </c>
      <c r="C282" s="4" t="s">
        <v>968</v>
      </c>
      <c r="D282" s="4" t="s">
        <v>1890</v>
      </c>
      <c r="E282" s="4" t="s">
        <v>1891</v>
      </c>
      <c r="F282" s="4" t="s">
        <v>1892</v>
      </c>
      <c r="G282" s="4" t="s">
        <v>1893</v>
      </c>
      <c r="J282" s="4" t="s">
        <v>2036</v>
      </c>
    </row>
    <row r="283" spans="1:10">
      <c r="A283" s="4">
        <v>282</v>
      </c>
      <c r="B283" s="4" t="s">
        <v>316</v>
      </c>
      <c r="C283" s="4" t="s">
        <v>968</v>
      </c>
      <c r="D283" s="4" t="s">
        <v>1894</v>
      </c>
      <c r="E283" s="4" t="s">
        <v>1895</v>
      </c>
      <c r="F283" s="4" t="s">
        <v>1896</v>
      </c>
      <c r="G283" s="4" t="s">
        <v>1897</v>
      </c>
      <c r="H283" s="4" t="s">
        <v>1898</v>
      </c>
      <c r="J283" s="4" t="s">
        <v>2036</v>
      </c>
    </row>
    <row r="284" spans="1:10">
      <c r="A284" s="4">
        <v>283</v>
      </c>
      <c r="B284" s="4" t="s">
        <v>316</v>
      </c>
      <c r="C284" s="4" t="s">
        <v>968</v>
      </c>
      <c r="D284" s="4" t="s">
        <v>1899</v>
      </c>
      <c r="E284" s="4" t="s">
        <v>1900</v>
      </c>
      <c r="F284" s="4" t="s">
        <v>1901</v>
      </c>
      <c r="G284" s="4" t="s">
        <v>412</v>
      </c>
      <c r="H284" s="4" t="s">
        <v>1902</v>
      </c>
      <c r="J284" s="4" t="s">
        <v>2036</v>
      </c>
    </row>
    <row r="285" spans="1:10">
      <c r="A285" s="4">
        <v>284</v>
      </c>
      <c r="B285" s="4" t="s">
        <v>316</v>
      </c>
      <c r="C285" s="4" t="s">
        <v>968</v>
      </c>
      <c r="D285" s="4" t="s">
        <v>1903</v>
      </c>
      <c r="E285" s="4" t="s">
        <v>1904</v>
      </c>
      <c r="F285" s="4" t="s">
        <v>1905</v>
      </c>
      <c r="G285" s="4" t="s">
        <v>756</v>
      </c>
      <c r="H285" s="4" t="s">
        <v>1906</v>
      </c>
      <c r="J285" s="4" t="s">
        <v>2036</v>
      </c>
    </row>
    <row r="286" spans="1:10">
      <c r="A286" s="4">
        <v>285</v>
      </c>
      <c r="B286" s="4" t="s">
        <v>316</v>
      </c>
      <c r="C286" s="4" t="s">
        <v>968</v>
      </c>
      <c r="D286" s="4" t="s">
        <v>1907</v>
      </c>
      <c r="E286" s="4" t="s">
        <v>1908</v>
      </c>
      <c r="F286" s="4" t="s">
        <v>1909</v>
      </c>
      <c r="G286" s="4" t="s">
        <v>756</v>
      </c>
      <c r="H286" s="4" t="s">
        <v>654</v>
      </c>
      <c r="J286" s="4" t="s">
        <v>2036</v>
      </c>
    </row>
    <row r="287" spans="1:10">
      <c r="A287" s="4">
        <v>286</v>
      </c>
      <c r="B287" s="4" t="s">
        <v>316</v>
      </c>
      <c r="C287" s="4" t="s">
        <v>968</v>
      </c>
      <c r="D287" s="4" t="s">
        <v>1910</v>
      </c>
      <c r="E287" s="4" t="s">
        <v>1911</v>
      </c>
      <c r="F287" s="4" t="s">
        <v>1912</v>
      </c>
      <c r="G287" s="4" t="s">
        <v>756</v>
      </c>
      <c r="H287" s="4" t="s">
        <v>1602</v>
      </c>
      <c r="J287" s="4" t="s">
        <v>2036</v>
      </c>
    </row>
    <row r="288" spans="1:10">
      <c r="A288" s="4">
        <v>287</v>
      </c>
      <c r="B288" s="4" t="s">
        <v>316</v>
      </c>
      <c r="C288" s="4" t="s">
        <v>968</v>
      </c>
      <c r="D288" s="4" t="s">
        <v>1913</v>
      </c>
      <c r="E288" s="4" t="s">
        <v>1914</v>
      </c>
      <c r="F288" s="4" t="s">
        <v>1915</v>
      </c>
      <c r="G288" s="4" t="s">
        <v>385</v>
      </c>
      <c r="J288" s="4" t="s">
        <v>2036</v>
      </c>
    </row>
    <row r="289" spans="1:10">
      <c r="A289" s="4">
        <v>288</v>
      </c>
      <c r="B289" s="4" t="s">
        <v>316</v>
      </c>
      <c r="C289" s="4" t="s">
        <v>968</v>
      </c>
      <c r="D289" s="4" t="s">
        <v>1916</v>
      </c>
      <c r="E289" s="4" t="s">
        <v>1917</v>
      </c>
      <c r="F289" s="4" t="s">
        <v>1918</v>
      </c>
      <c r="G289" s="4" t="s">
        <v>756</v>
      </c>
      <c r="H289" s="4" t="s">
        <v>1919</v>
      </c>
      <c r="J289" s="4" t="s">
        <v>2036</v>
      </c>
    </row>
    <row r="290" spans="1:10">
      <c r="A290" s="4">
        <v>289</v>
      </c>
      <c r="B290" s="4" t="s">
        <v>316</v>
      </c>
      <c r="C290" s="4" t="s">
        <v>968</v>
      </c>
      <c r="D290" s="4" t="s">
        <v>1920</v>
      </c>
      <c r="E290" s="4" t="s">
        <v>1921</v>
      </c>
      <c r="F290" s="4" t="s">
        <v>1922</v>
      </c>
      <c r="G290" s="4" t="s">
        <v>1429</v>
      </c>
      <c r="H290" s="4" t="s">
        <v>1923</v>
      </c>
      <c r="J290" s="4" t="s">
        <v>2036</v>
      </c>
    </row>
    <row r="291" spans="1:10">
      <c r="A291" s="4">
        <v>290</v>
      </c>
      <c r="B291" s="4" t="s">
        <v>316</v>
      </c>
      <c r="C291" s="4" t="s">
        <v>968</v>
      </c>
      <c r="D291" s="4" t="s">
        <v>1924</v>
      </c>
      <c r="E291" s="4" t="s">
        <v>1925</v>
      </c>
      <c r="F291" s="4" t="s">
        <v>1926</v>
      </c>
      <c r="G291" s="4" t="s">
        <v>385</v>
      </c>
      <c r="J291" s="4" t="s">
        <v>2036</v>
      </c>
    </row>
    <row r="292" spans="1:10">
      <c r="A292" s="4">
        <v>291</v>
      </c>
      <c r="B292" s="4" t="s">
        <v>316</v>
      </c>
      <c r="C292" s="4" t="s">
        <v>968</v>
      </c>
      <c r="D292" s="4" t="s">
        <v>1927</v>
      </c>
      <c r="E292" s="4" t="s">
        <v>1928</v>
      </c>
      <c r="F292" s="4" t="s">
        <v>1929</v>
      </c>
      <c r="G292" s="4" t="s">
        <v>385</v>
      </c>
      <c r="H292" s="4" t="s">
        <v>627</v>
      </c>
      <c r="J292" s="4" t="s">
        <v>2036</v>
      </c>
    </row>
    <row r="293" spans="1:10">
      <c r="A293" s="4">
        <v>292</v>
      </c>
      <c r="B293" s="4" t="s">
        <v>316</v>
      </c>
      <c r="C293" s="4" t="s">
        <v>968</v>
      </c>
      <c r="D293" s="4" t="s">
        <v>1930</v>
      </c>
      <c r="E293" s="4" t="s">
        <v>1931</v>
      </c>
      <c r="F293" s="4" t="s">
        <v>1932</v>
      </c>
      <c r="G293" s="4" t="s">
        <v>385</v>
      </c>
      <c r="H293" s="4" t="s">
        <v>1933</v>
      </c>
      <c r="J293" s="4" t="s">
        <v>2036</v>
      </c>
    </row>
    <row r="294" spans="1:10">
      <c r="A294" s="4">
        <v>293</v>
      </c>
      <c r="B294" s="4" t="s">
        <v>316</v>
      </c>
      <c r="C294" s="4" t="s">
        <v>968</v>
      </c>
      <c r="D294" s="4" t="s">
        <v>1935</v>
      </c>
      <c r="E294" s="4" t="s">
        <v>1934</v>
      </c>
      <c r="F294" s="4" t="s">
        <v>1936</v>
      </c>
      <c r="G294" s="4" t="s">
        <v>380</v>
      </c>
      <c r="J294" s="4" t="s">
        <v>2036</v>
      </c>
    </row>
    <row r="295" spans="1:10">
      <c r="A295" s="4">
        <v>294</v>
      </c>
      <c r="B295" s="4" t="s">
        <v>316</v>
      </c>
      <c r="C295" s="4" t="s">
        <v>968</v>
      </c>
      <c r="D295" s="4" t="s">
        <v>1937</v>
      </c>
      <c r="E295" s="4" t="s">
        <v>1938</v>
      </c>
      <c r="F295" s="4" t="s">
        <v>1939</v>
      </c>
      <c r="G295" s="4" t="s">
        <v>756</v>
      </c>
      <c r="H295" s="4" t="s">
        <v>1919</v>
      </c>
      <c r="J295" s="4" t="s">
        <v>2036</v>
      </c>
    </row>
    <row r="296" spans="1:10">
      <c r="A296" s="4">
        <v>295</v>
      </c>
      <c r="B296" s="4" t="s">
        <v>316</v>
      </c>
      <c r="C296" s="4" t="s">
        <v>968</v>
      </c>
      <c r="D296" s="4" t="s">
        <v>1940</v>
      </c>
      <c r="E296" s="4" t="s">
        <v>1941</v>
      </c>
      <c r="F296" s="4" t="s">
        <v>1942</v>
      </c>
      <c r="G296" s="4" t="s">
        <v>385</v>
      </c>
      <c r="H296" s="4" t="s">
        <v>1943</v>
      </c>
      <c r="J296" s="4" t="s">
        <v>2036</v>
      </c>
    </row>
    <row r="297" spans="1:10">
      <c r="A297" s="4">
        <v>296</v>
      </c>
      <c r="B297" s="4" t="s">
        <v>316</v>
      </c>
      <c r="C297" s="4" t="s">
        <v>968</v>
      </c>
      <c r="D297" s="4" t="s">
        <v>1944</v>
      </c>
      <c r="E297" s="4" t="s">
        <v>1945</v>
      </c>
      <c r="F297" s="4" t="s">
        <v>1946</v>
      </c>
      <c r="G297" s="4" t="s">
        <v>385</v>
      </c>
      <c r="H297" s="4" t="s">
        <v>1947</v>
      </c>
      <c r="J297" s="4" t="s">
        <v>2036</v>
      </c>
    </row>
    <row r="298" spans="1:10">
      <c r="A298" s="4">
        <v>297</v>
      </c>
      <c r="B298" s="4" t="s">
        <v>316</v>
      </c>
      <c r="C298" s="4" t="s">
        <v>968</v>
      </c>
      <c r="D298" s="4" t="s">
        <v>1948</v>
      </c>
      <c r="E298" s="4" t="s">
        <v>1949</v>
      </c>
      <c r="F298" s="4" t="s">
        <v>1950</v>
      </c>
      <c r="G298" s="4" t="s">
        <v>385</v>
      </c>
      <c r="J298" s="4" t="s">
        <v>2036</v>
      </c>
    </row>
    <row r="299" spans="1:10">
      <c r="A299" s="4">
        <v>298</v>
      </c>
      <c r="B299" s="4" t="s">
        <v>316</v>
      </c>
      <c r="C299" s="4" t="s">
        <v>968</v>
      </c>
      <c r="D299" s="4" t="s">
        <v>1951</v>
      </c>
      <c r="E299" s="4" t="s">
        <v>1952</v>
      </c>
      <c r="F299" s="4" t="s">
        <v>1953</v>
      </c>
      <c r="G299" s="4" t="s">
        <v>1437</v>
      </c>
      <c r="J299" s="4" t="s">
        <v>2036</v>
      </c>
    </row>
    <row r="300" spans="1:10">
      <c r="A300" s="4">
        <v>299</v>
      </c>
      <c r="B300" s="4" t="s">
        <v>316</v>
      </c>
      <c r="C300" s="4" t="s">
        <v>968</v>
      </c>
      <c r="D300" s="4" t="s">
        <v>1954</v>
      </c>
      <c r="E300" s="4" t="s">
        <v>1955</v>
      </c>
      <c r="F300" s="4" t="s">
        <v>1956</v>
      </c>
      <c r="G300" s="4" t="s">
        <v>1437</v>
      </c>
      <c r="H300" s="4" t="s">
        <v>1957</v>
      </c>
      <c r="J300" s="4" t="s">
        <v>2036</v>
      </c>
    </row>
    <row r="301" spans="1:10">
      <c r="A301" s="4">
        <v>300</v>
      </c>
      <c r="B301" s="4" t="s">
        <v>316</v>
      </c>
      <c r="C301" s="4" t="s">
        <v>968</v>
      </c>
      <c r="D301" s="4" t="s">
        <v>1958</v>
      </c>
      <c r="E301" s="4" t="s">
        <v>1959</v>
      </c>
      <c r="F301" s="4" t="s">
        <v>1960</v>
      </c>
      <c r="G301" s="4" t="s">
        <v>640</v>
      </c>
      <c r="J301" s="4" t="s">
        <v>2036</v>
      </c>
    </row>
    <row r="302" spans="1:10">
      <c r="A302" s="4">
        <v>301</v>
      </c>
      <c r="B302" s="4" t="s">
        <v>316</v>
      </c>
      <c r="C302" s="4" t="s">
        <v>968</v>
      </c>
      <c r="D302" s="4" t="s">
        <v>1961</v>
      </c>
      <c r="E302" s="4" t="s">
        <v>1962</v>
      </c>
      <c r="F302" s="4" t="s">
        <v>1963</v>
      </c>
      <c r="G302" s="4" t="s">
        <v>369</v>
      </c>
      <c r="H302" s="4" t="s">
        <v>1964</v>
      </c>
      <c r="J302" s="4" t="s">
        <v>2036</v>
      </c>
    </row>
    <row r="303" spans="1:10">
      <c r="A303" s="4">
        <v>302</v>
      </c>
      <c r="B303" s="4" t="s">
        <v>316</v>
      </c>
      <c r="C303" s="4" t="s">
        <v>968</v>
      </c>
      <c r="D303" s="4" t="s">
        <v>1965</v>
      </c>
      <c r="E303" s="4" t="s">
        <v>1966</v>
      </c>
      <c r="F303" s="4" t="s">
        <v>1967</v>
      </c>
      <c r="G303" s="4" t="s">
        <v>369</v>
      </c>
      <c r="J303" s="4" t="s">
        <v>2036</v>
      </c>
    </row>
    <row r="304" spans="1:10">
      <c r="A304" s="4">
        <v>303</v>
      </c>
      <c r="B304" s="4" t="s">
        <v>316</v>
      </c>
      <c r="C304" s="4" t="s">
        <v>968</v>
      </c>
      <c r="D304" s="4" t="s">
        <v>1968</v>
      </c>
      <c r="E304" s="4" t="s">
        <v>1969</v>
      </c>
      <c r="F304" s="4" t="s">
        <v>1970</v>
      </c>
      <c r="G304" s="4" t="s">
        <v>640</v>
      </c>
      <c r="H304" s="4" t="s">
        <v>1971</v>
      </c>
      <c r="J304" s="4" t="s">
        <v>2036</v>
      </c>
    </row>
    <row r="305" spans="1:10">
      <c r="A305" s="4">
        <v>304</v>
      </c>
      <c r="B305" s="4" t="s">
        <v>316</v>
      </c>
      <c r="C305" s="4" t="s">
        <v>968</v>
      </c>
      <c r="D305" s="4" t="s">
        <v>1972</v>
      </c>
      <c r="E305" s="4" t="s">
        <v>1973</v>
      </c>
      <c r="F305" s="4" t="s">
        <v>1974</v>
      </c>
      <c r="G305" s="4" t="s">
        <v>756</v>
      </c>
      <c r="H305" s="4" t="s">
        <v>1975</v>
      </c>
      <c r="J305" s="4" t="s">
        <v>2036</v>
      </c>
    </row>
    <row r="306" spans="1:10">
      <c r="A306" s="4">
        <v>305</v>
      </c>
      <c r="B306" s="4" t="s">
        <v>316</v>
      </c>
      <c r="C306" s="4" t="s">
        <v>968</v>
      </c>
      <c r="D306" s="4" t="s">
        <v>1976</v>
      </c>
      <c r="E306" s="4" t="s">
        <v>1977</v>
      </c>
      <c r="F306" s="4" t="s">
        <v>1978</v>
      </c>
      <c r="G306" s="4" t="s">
        <v>807</v>
      </c>
      <c r="H306" s="4" t="s">
        <v>1979</v>
      </c>
      <c r="J306" s="4" t="s">
        <v>2036</v>
      </c>
    </row>
    <row r="307" spans="1:10">
      <c r="A307" s="4">
        <v>306</v>
      </c>
      <c r="B307" s="4" t="s">
        <v>316</v>
      </c>
      <c r="C307" s="4" t="s">
        <v>968</v>
      </c>
      <c r="D307" s="4" t="s">
        <v>1980</v>
      </c>
      <c r="E307" s="4" t="s">
        <v>1981</v>
      </c>
      <c r="F307" s="4" t="s">
        <v>1982</v>
      </c>
      <c r="G307" s="4" t="s">
        <v>380</v>
      </c>
      <c r="J307" s="4" t="s">
        <v>2036</v>
      </c>
    </row>
    <row r="308" spans="1:10">
      <c r="A308" s="4">
        <v>307</v>
      </c>
      <c r="B308" s="4" t="s">
        <v>316</v>
      </c>
      <c r="C308" s="4" t="s">
        <v>968</v>
      </c>
      <c r="D308" s="4" t="s">
        <v>1983</v>
      </c>
      <c r="E308" s="4" t="s">
        <v>1984</v>
      </c>
      <c r="F308" s="4" t="s">
        <v>1985</v>
      </c>
      <c r="G308" s="4" t="s">
        <v>756</v>
      </c>
      <c r="H308" s="4" t="s">
        <v>1986</v>
      </c>
      <c r="J308" s="4" t="s">
        <v>2036</v>
      </c>
    </row>
    <row r="309" spans="1:10">
      <c r="A309" s="4">
        <v>308</v>
      </c>
      <c r="B309" s="4" t="s">
        <v>316</v>
      </c>
      <c r="C309" s="4" t="s">
        <v>968</v>
      </c>
      <c r="D309" s="4" t="s">
        <v>1987</v>
      </c>
      <c r="E309" s="4" t="s">
        <v>1988</v>
      </c>
      <c r="F309" s="4" t="s">
        <v>1989</v>
      </c>
      <c r="G309" s="4" t="s">
        <v>380</v>
      </c>
      <c r="H309" s="4" t="s">
        <v>1990</v>
      </c>
      <c r="J309" s="4" t="s">
        <v>2036</v>
      </c>
    </row>
    <row r="310" spans="1:10">
      <c r="A310" s="4">
        <v>309</v>
      </c>
      <c r="B310" s="4" t="s">
        <v>316</v>
      </c>
      <c r="C310" s="4" t="s">
        <v>968</v>
      </c>
      <c r="D310" s="4" t="s">
        <v>1991</v>
      </c>
      <c r="E310" s="4" t="s">
        <v>1992</v>
      </c>
      <c r="F310" s="4" t="s">
        <v>1993</v>
      </c>
      <c r="G310" s="4" t="s">
        <v>640</v>
      </c>
      <c r="H310" s="4" t="s">
        <v>1994</v>
      </c>
      <c r="J310" s="4" t="s">
        <v>2036</v>
      </c>
    </row>
    <row r="311" spans="1:10">
      <c r="A311" s="4">
        <v>310</v>
      </c>
      <c r="B311" s="4" t="s">
        <v>316</v>
      </c>
      <c r="C311" s="4" t="s">
        <v>968</v>
      </c>
      <c r="D311" s="4" t="s">
        <v>1995</v>
      </c>
      <c r="E311" s="4" t="s">
        <v>1996</v>
      </c>
      <c r="F311" s="4" t="s">
        <v>1997</v>
      </c>
      <c r="G311" s="4" t="s">
        <v>756</v>
      </c>
      <c r="H311" s="4" t="s">
        <v>1868</v>
      </c>
      <c r="J311" s="4" t="s">
        <v>2036</v>
      </c>
    </row>
    <row r="312" spans="1:10">
      <c r="A312" s="4">
        <v>311</v>
      </c>
      <c r="B312" s="4" t="s">
        <v>316</v>
      </c>
      <c r="C312" s="4" t="s">
        <v>968</v>
      </c>
      <c r="D312" s="4" t="s">
        <v>2000</v>
      </c>
      <c r="E312" s="4" t="s">
        <v>1998</v>
      </c>
      <c r="F312" s="4" t="s">
        <v>1999</v>
      </c>
      <c r="G312" s="4" t="s">
        <v>640</v>
      </c>
      <c r="J312" s="4" t="s">
        <v>2036</v>
      </c>
    </row>
    <row r="313" spans="1:10">
      <c r="A313" s="4">
        <v>312</v>
      </c>
      <c r="B313" s="4" t="s">
        <v>316</v>
      </c>
      <c r="C313" s="4" t="s">
        <v>968</v>
      </c>
      <c r="D313" s="4" t="s">
        <v>2001</v>
      </c>
      <c r="E313" s="4" t="s">
        <v>2002</v>
      </c>
      <c r="F313" s="4" t="s">
        <v>2003</v>
      </c>
      <c r="G313" s="4" t="s">
        <v>756</v>
      </c>
      <c r="H313" s="4" t="s">
        <v>2004</v>
      </c>
      <c r="J313" s="4" t="s">
        <v>2036</v>
      </c>
    </row>
    <row r="314" spans="1:10">
      <c r="A314" s="4">
        <v>313</v>
      </c>
      <c r="B314" s="4" t="s">
        <v>316</v>
      </c>
      <c r="C314" s="4" t="s">
        <v>968</v>
      </c>
      <c r="D314" s="4" t="s">
        <v>2005</v>
      </c>
      <c r="E314" s="4" t="s">
        <v>2006</v>
      </c>
      <c r="F314" s="4" t="s">
        <v>2007</v>
      </c>
      <c r="G314" s="4" t="s">
        <v>756</v>
      </c>
      <c r="H314" s="4" t="s">
        <v>2008</v>
      </c>
      <c r="J314" s="4" t="s">
        <v>2036</v>
      </c>
    </row>
    <row r="315" spans="1:10">
      <c r="A315" s="4">
        <v>314</v>
      </c>
      <c r="B315" s="4" t="s">
        <v>316</v>
      </c>
      <c r="C315" s="4" t="s">
        <v>968</v>
      </c>
      <c r="D315" s="4" t="s">
        <v>2009</v>
      </c>
      <c r="E315" s="4" t="s">
        <v>2010</v>
      </c>
      <c r="F315" s="4" t="s">
        <v>2011</v>
      </c>
      <c r="G315" s="4" t="s">
        <v>524</v>
      </c>
      <c r="J315" s="4" t="s">
        <v>2036</v>
      </c>
    </row>
    <row r="316" spans="1:10">
      <c r="A316" s="4">
        <v>315</v>
      </c>
      <c r="B316" s="4" t="s">
        <v>316</v>
      </c>
      <c r="C316" s="4" t="s">
        <v>968</v>
      </c>
      <c r="D316" s="4" t="s">
        <v>2012</v>
      </c>
      <c r="E316" s="4" t="s">
        <v>2013</v>
      </c>
      <c r="F316" s="4" t="s">
        <v>2014</v>
      </c>
      <c r="G316" s="4" t="s">
        <v>356</v>
      </c>
      <c r="H316" s="4" t="s">
        <v>2015</v>
      </c>
      <c r="J316" s="4" t="s">
        <v>2036</v>
      </c>
    </row>
    <row r="317" spans="1:10">
      <c r="A317" s="4">
        <v>316</v>
      </c>
      <c r="B317" s="4" t="s">
        <v>316</v>
      </c>
      <c r="C317" s="4" t="s">
        <v>968</v>
      </c>
      <c r="D317" s="4" t="s">
        <v>2016</v>
      </c>
      <c r="E317" s="4" t="s">
        <v>2017</v>
      </c>
      <c r="F317" s="4" t="s">
        <v>2018</v>
      </c>
      <c r="G317" s="4" t="s">
        <v>358</v>
      </c>
      <c r="H317" s="4" t="s">
        <v>2019</v>
      </c>
      <c r="J317" s="4" t="s">
        <v>2036</v>
      </c>
    </row>
    <row r="318" spans="1:10">
      <c r="A318" s="4">
        <v>317</v>
      </c>
      <c r="B318" s="4" t="s">
        <v>316</v>
      </c>
      <c r="C318" s="4" t="s">
        <v>968</v>
      </c>
      <c r="D318" s="4" t="s">
        <v>2020</v>
      </c>
      <c r="E318" s="4" t="s">
        <v>2021</v>
      </c>
      <c r="F318" s="4" t="s">
        <v>2022</v>
      </c>
      <c r="G318" s="4" t="s">
        <v>2023</v>
      </c>
      <c r="J318" s="4" t="s">
        <v>2036</v>
      </c>
    </row>
    <row r="319" spans="1:10">
      <c r="A319" s="4">
        <v>318</v>
      </c>
      <c r="B319" s="4" t="s">
        <v>316</v>
      </c>
      <c r="C319" s="4" t="s">
        <v>968</v>
      </c>
      <c r="D319" s="4" t="s">
        <v>2024</v>
      </c>
      <c r="E319" s="4" t="s">
        <v>2025</v>
      </c>
      <c r="F319" s="4" t="s">
        <v>2026</v>
      </c>
      <c r="G319" s="4" t="s">
        <v>2027</v>
      </c>
      <c r="H319" s="4" t="s">
        <v>2028</v>
      </c>
      <c r="J319" s="4" t="s">
        <v>2036</v>
      </c>
    </row>
    <row r="320" spans="1:10">
      <c r="A320" s="4">
        <v>319</v>
      </c>
      <c r="B320" s="4" t="s">
        <v>316</v>
      </c>
      <c r="C320" s="4" t="s">
        <v>968</v>
      </c>
      <c r="D320" s="4" t="s">
        <v>2029</v>
      </c>
      <c r="E320" s="4" t="s">
        <v>2030</v>
      </c>
      <c r="F320" s="4" t="s">
        <v>2031</v>
      </c>
      <c r="G320" s="4" t="s">
        <v>544</v>
      </c>
      <c r="J320" s="4" t="s">
        <v>2036</v>
      </c>
    </row>
    <row r="321" spans="1:10">
      <c r="A321" s="4">
        <v>320</v>
      </c>
      <c r="B321" s="4" t="s">
        <v>316</v>
      </c>
      <c r="C321" s="4" t="s">
        <v>968</v>
      </c>
      <c r="D321" s="4" t="s">
        <v>2032</v>
      </c>
      <c r="E321" s="4" t="s">
        <v>2033</v>
      </c>
      <c r="F321" s="4" t="s">
        <v>2034</v>
      </c>
      <c r="G321" s="4" t="s">
        <v>2035</v>
      </c>
      <c r="J321" s="4" t="s">
        <v>2036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04"/>
  </cols>
  <sheetData>
    <row r="1" spans="1:1">
      <c r="A1" s="225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02" hidden="1" customWidth="1"/>
    <col min="2" max="2" width="9.140625" style="34" hidden="1" customWidth="1"/>
    <col min="3" max="3" width="3.7109375" style="324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85" hidden="1" customWidth="1"/>
    <col min="14" max="16" width="9.140625" style="285" hidden="1" customWidth="1"/>
    <col min="17" max="17" width="25.7109375" style="448" hidden="1" customWidth="1"/>
    <col min="18" max="18" width="14.42578125" style="285" hidden="1" customWidth="1"/>
    <col min="19" max="22" width="9.140625" style="444"/>
    <col min="23" max="16384" width="9.140625" style="34"/>
  </cols>
  <sheetData>
    <row r="1" spans="1:256" s="266" customFormat="1" ht="16.5" hidden="1" customHeight="1">
      <c r="C1" s="317"/>
      <c r="H1" s="317"/>
      <c r="I1" s="317"/>
      <c r="J1" s="317"/>
      <c r="K1" s="317" t="s">
        <v>51</v>
      </c>
      <c r="L1" s="449" t="s">
        <v>1290</v>
      </c>
      <c r="M1" s="484" t="s">
        <v>50</v>
      </c>
      <c r="N1" s="484"/>
      <c r="O1" s="484"/>
      <c r="P1" s="484"/>
      <c r="Q1" s="485"/>
      <c r="R1" s="484"/>
      <c r="S1" s="484"/>
      <c r="T1" s="484"/>
      <c r="U1" s="484"/>
      <c r="V1" s="484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449"/>
      <c r="FD1" s="449"/>
      <c r="FE1" s="449"/>
      <c r="FF1" s="449"/>
      <c r="FG1" s="449"/>
      <c r="FH1" s="449"/>
      <c r="FI1" s="449"/>
      <c r="FJ1" s="449"/>
      <c r="FK1" s="449"/>
      <c r="FL1" s="449"/>
      <c r="FM1" s="449"/>
      <c r="FN1" s="449"/>
      <c r="FO1" s="449"/>
      <c r="FP1" s="449"/>
      <c r="FQ1" s="449"/>
      <c r="FR1" s="449"/>
      <c r="FS1" s="449"/>
      <c r="FT1" s="449"/>
      <c r="FU1" s="449"/>
      <c r="FV1" s="449"/>
      <c r="FW1" s="449"/>
      <c r="FX1" s="449"/>
      <c r="FY1" s="449"/>
      <c r="FZ1" s="449"/>
      <c r="GA1" s="449"/>
      <c r="GB1" s="449"/>
      <c r="GC1" s="449"/>
      <c r="GD1" s="449"/>
      <c r="GE1" s="449"/>
      <c r="GF1" s="449"/>
      <c r="GG1" s="449"/>
      <c r="GH1" s="449"/>
      <c r="GI1" s="449"/>
      <c r="GJ1" s="449"/>
      <c r="GK1" s="449"/>
      <c r="GL1" s="449"/>
      <c r="GM1" s="449"/>
      <c r="GN1" s="449"/>
      <c r="GO1" s="449"/>
      <c r="GP1" s="449"/>
      <c r="GQ1" s="449"/>
      <c r="GR1" s="449"/>
      <c r="GS1" s="449"/>
      <c r="GT1" s="449"/>
      <c r="GU1" s="449"/>
      <c r="GV1" s="449"/>
      <c r="GW1" s="449"/>
      <c r="GX1" s="449"/>
      <c r="GY1" s="449"/>
      <c r="GZ1" s="449"/>
      <c r="HA1" s="449"/>
      <c r="HB1" s="449"/>
      <c r="HC1" s="449"/>
      <c r="HD1" s="449"/>
      <c r="HE1" s="449"/>
      <c r="HF1" s="449"/>
      <c r="HG1" s="449"/>
      <c r="HH1" s="449"/>
      <c r="HI1" s="449"/>
      <c r="HJ1" s="449"/>
      <c r="HK1" s="449"/>
      <c r="HL1" s="449"/>
      <c r="HM1" s="449"/>
      <c r="HN1" s="449"/>
      <c r="HO1" s="449"/>
      <c r="HP1" s="449"/>
      <c r="HQ1" s="449"/>
      <c r="HR1" s="449"/>
      <c r="HS1" s="449"/>
      <c r="HT1" s="449"/>
      <c r="HU1" s="449"/>
      <c r="HV1" s="449"/>
      <c r="HW1" s="449"/>
      <c r="HX1" s="449"/>
      <c r="HY1" s="449"/>
      <c r="HZ1" s="449"/>
      <c r="IA1" s="449"/>
      <c r="IB1" s="449"/>
      <c r="IC1" s="449"/>
      <c r="ID1" s="449"/>
      <c r="IE1" s="449"/>
      <c r="IF1" s="449"/>
      <c r="IG1" s="449"/>
      <c r="IH1" s="449"/>
      <c r="II1" s="449"/>
      <c r="IJ1" s="449"/>
      <c r="IK1" s="449"/>
      <c r="IL1" s="449"/>
      <c r="IM1" s="449"/>
      <c r="IN1" s="449"/>
      <c r="IO1" s="449"/>
      <c r="IP1" s="449"/>
      <c r="IQ1" s="449"/>
      <c r="IR1" s="449"/>
      <c r="IS1" s="449"/>
      <c r="IT1" s="449"/>
      <c r="IU1" s="449"/>
      <c r="IV1" s="449"/>
    </row>
    <row r="2" spans="1:256" s="453" customFormat="1" ht="16.5" hidden="1" customHeight="1">
      <c r="A2" s="450"/>
      <c r="B2" s="450"/>
      <c r="C2" s="451"/>
      <c r="D2" s="450"/>
      <c r="E2" s="450"/>
      <c r="F2" s="450"/>
      <c r="G2" s="450"/>
      <c r="H2" s="450"/>
      <c r="I2" s="450"/>
      <c r="J2" s="450"/>
      <c r="K2" s="450"/>
      <c r="L2" s="450"/>
      <c r="M2" s="484"/>
      <c r="N2" s="484"/>
      <c r="O2" s="484"/>
      <c r="P2" s="484"/>
      <c r="Q2" s="485"/>
      <c r="R2" s="484"/>
      <c r="S2" s="452"/>
      <c r="T2" s="452"/>
      <c r="U2" s="452"/>
      <c r="V2" s="452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</row>
    <row r="3" spans="1:256" s="103" customFormat="1" ht="3" customHeight="1">
      <c r="A3" s="102"/>
      <c r="B3" s="34"/>
      <c r="C3" s="323"/>
      <c r="D3" s="74"/>
      <c r="E3" s="74"/>
      <c r="F3" s="74"/>
      <c r="G3" s="74"/>
      <c r="H3" s="74"/>
      <c r="I3" s="74"/>
      <c r="J3" s="74"/>
      <c r="K3" s="74"/>
      <c r="L3" s="325"/>
      <c r="M3" s="285"/>
      <c r="N3" s="285"/>
      <c r="O3" s="285"/>
      <c r="P3" s="285"/>
      <c r="Q3" s="448"/>
      <c r="R3" s="285"/>
      <c r="S3" s="444"/>
      <c r="T3" s="444"/>
      <c r="U3" s="444"/>
      <c r="V3" s="444"/>
    </row>
    <row r="4" spans="1:256" s="103" customFormat="1" ht="22.5">
      <c r="A4" s="102"/>
      <c r="B4" s="34"/>
      <c r="C4" s="323"/>
      <c r="D4" s="612" t="s">
        <v>1286</v>
      </c>
      <c r="E4" s="613"/>
      <c r="F4" s="613"/>
      <c r="G4" s="613"/>
      <c r="H4" s="614"/>
      <c r="I4" s="536"/>
      <c r="M4" s="285"/>
      <c r="N4" s="285"/>
      <c r="O4" s="285"/>
      <c r="P4" s="285"/>
      <c r="Q4" s="448"/>
      <c r="R4" s="285"/>
      <c r="S4" s="444"/>
      <c r="T4" s="444"/>
      <c r="U4" s="444"/>
      <c r="V4" s="444"/>
    </row>
    <row r="5" spans="1:256" s="103" customFormat="1" ht="3" hidden="1" customHeight="1">
      <c r="A5" s="102"/>
      <c r="B5" s="34"/>
      <c r="C5" s="323"/>
      <c r="D5" s="74"/>
      <c r="E5" s="74"/>
      <c r="F5" s="74"/>
      <c r="G5" s="74"/>
      <c r="H5" s="326"/>
      <c r="I5" s="326"/>
      <c r="J5" s="326"/>
      <c r="K5" s="326"/>
      <c r="L5" s="327"/>
      <c r="M5" s="285"/>
      <c r="N5" s="285"/>
      <c r="O5" s="285"/>
      <c r="P5" s="285"/>
      <c r="Q5" s="448"/>
      <c r="R5" s="285"/>
      <c r="S5" s="444"/>
      <c r="T5" s="444"/>
      <c r="U5" s="444"/>
      <c r="V5" s="444"/>
    </row>
    <row r="6" spans="1:256" s="103" customFormat="1" ht="20.100000000000001" hidden="1" customHeight="1">
      <c r="A6" s="328"/>
      <c r="B6" s="328"/>
      <c r="C6" s="323"/>
      <c r="D6" s="615"/>
      <c r="E6" s="615"/>
      <c r="F6" s="616" t="s">
        <v>944</v>
      </c>
      <c r="G6" s="616"/>
      <c r="H6" s="326"/>
      <c r="I6" s="326"/>
      <c r="J6" s="329"/>
      <c r="K6" s="330"/>
      <c r="L6" s="330"/>
      <c r="M6" s="285"/>
      <c r="N6" s="285"/>
      <c r="O6" s="285"/>
      <c r="P6" s="285"/>
      <c r="Q6" s="448"/>
      <c r="R6" s="285"/>
      <c r="S6" s="444"/>
      <c r="T6" s="444"/>
      <c r="U6" s="444"/>
      <c r="V6" s="444"/>
    </row>
    <row r="7" spans="1:256" ht="3" customHeight="1"/>
    <row r="8" spans="1:256" s="103" customFormat="1">
      <c r="A8" s="102"/>
      <c r="B8" s="34"/>
      <c r="C8" s="323"/>
      <c r="D8" s="617" t="s">
        <v>876</v>
      </c>
      <c r="E8" s="617"/>
      <c r="F8" s="617" t="s">
        <v>1287</v>
      </c>
      <c r="G8" s="617"/>
      <c r="H8" s="617"/>
      <c r="I8" s="624" t="s">
        <v>1288</v>
      </c>
      <c r="J8" s="624"/>
      <c r="K8" s="624"/>
      <c r="L8" s="624"/>
      <c r="M8" s="285"/>
      <c r="N8" s="285"/>
      <c r="O8" s="285"/>
      <c r="P8" s="285"/>
      <c r="Q8" s="448"/>
      <c r="R8" s="285"/>
      <c r="S8" s="444"/>
      <c r="T8" s="444"/>
      <c r="U8" s="444"/>
      <c r="V8" s="444"/>
    </row>
    <row r="9" spans="1:256" s="103" customFormat="1" ht="20.25" customHeight="1">
      <c r="A9" s="102"/>
      <c r="B9" s="34"/>
      <c r="C9" s="323"/>
      <c r="D9" s="332" t="s">
        <v>952</v>
      </c>
      <c r="E9" s="332" t="s">
        <v>1289</v>
      </c>
      <c r="F9" s="627" t="s">
        <v>952</v>
      </c>
      <c r="G9" s="628"/>
      <c r="H9" s="333" t="s">
        <v>1289</v>
      </c>
      <c r="I9" s="623" t="s">
        <v>952</v>
      </c>
      <c r="J9" s="623"/>
      <c r="K9" s="333" t="s">
        <v>1289</v>
      </c>
      <c r="L9" s="333" t="s">
        <v>1290</v>
      </c>
      <c r="M9" s="285"/>
      <c r="N9" s="285"/>
      <c r="O9" s="285"/>
      <c r="P9" s="285"/>
      <c r="Q9" s="448"/>
      <c r="R9" s="285"/>
      <c r="S9" s="444"/>
      <c r="T9" s="444"/>
      <c r="U9" s="444"/>
      <c r="V9" s="444"/>
    </row>
    <row r="10" spans="1:256" ht="12" customHeight="1">
      <c r="C10" s="341"/>
      <c r="D10" s="442" t="s">
        <v>953</v>
      </c>
      <c r="E10" s="442" t="s">
        <v>910</v>
      </c>
      <c r="F10" s="626" t="s">
        <v>911</v>
      </c>
      <c r="G10" s="626"/>
      <c r="H10" s="442" t="s">
        <v>912</v>
      </c>
      <c r="I10" s="626" t="s">
        <v>928</v>
      </c>
      <c r="J10" s="626"/>
      <c r="K10" s="442" t="s">
        <v>929</v>
      </c>
      <c r="L10" s="442" t="s">
        <v>1042</v>
      </c>
      <c r="M10" s="355"/>
      <c r="N10" s="355"/>
      <c r="O10" s="355"/>
      <c r="P10" s="355"/>
      <c r="Q10" s="331"/>
      <c r="R10" s="355"/>
      <c r="S10" s="443"/>
      <c r="T10" s="443"/>
      <c r="U10" s="443"/>
      <c r="V10" s="443"/>
    </row>
    <row r="11" spans="1:256" s="103" customFormat="1" hidden="1">
      <c r="A11" s="34"/>
      <c r="B11" s="34"/>
      <c r="C11" s="323"/>
      <c r="D11" s="334">
        <v>0</v>
      </c>
      <c r="E11" s="335"/>
      <c r="F11" s="170"/>
      <c r="G11" s="170"/>
      <c r="H11" s="336"/>
      <c r="I11" s="337"/>
      <c r="J11" s="170"/>
      <c r="K11" s="336"/>
      <c r="L11" s="338"/>
      <c r="M11" s="488" t="s">
        <v>58</v>
      </c>
      <c r="N11" s="285"/>
      <c r="O11" s="285"/>
      <c r="P11" s="285" t="s">
        <v>56</v>
      </c>
      <c r="Q11" s="448" t="s">
        <v>57</v>
      </c>
      <c r="R11" s="285" t="s">
        <v>121</v>
      </c>
      <c r="S11" s="444"/>
      <c r="T11" s="444"/>
      <c r="U11" s="444"/>
      <c r="V11" s="444"/>
    </row>
    <row r="12" spans="1:256" s="357" customFormat="1" ht="0.95" customHeight="1">
      <c r="A12" s="63"/>
      <c r="B12" s="219" t="s">
        <v>1294</v>
      </c>
      <c r="C12" s="618"/>
      <c r="D12" s="617">
        <v>1</v>
      </c>
      <c r="E12" s="619" t="s">
        <v>2048</v>
      </c>
      <c r="F12" s="440"/>
      <c r="G12" s="221">
        <v>0</v>
      </c>
      <c r="H12" s="445"/>
      <c r="I12" s="342"/>
      <c r="J12" s="483" t="s">
        <v>55</v>
      </c>
      <c r="K12" s="149"/>
      <c r="L12" s="358"/>
      <c r="M12" s="285">
        <f>mergeValue(H12)</f>
        <v>0</v>
      </c>
      <c r="N12" s="266"/>
      <c r="O12" s="266"/>
      <c r="P12" s="285" t="str">
        <f ca="1">IF(ISERROR(MATCH(Q12,MODesc,0)),"n","y")</f>
        <v>n</v>
      </c>
      <c r="Q12" s="266" t="s">
        <v>2048</v>
      </c>
      <c r="R12" s="285" t="str">
        <f>K12&amp;"("&amp;L12&amp;")"</f>
        <v>()</v>
      </c>
      <c r="S12" s="219"/>
      <c r="T12" s="219"/>
      <c r="U12" s="340"/>
      <c r="V12" s="219"/>
      <c r="W12" s="219"/>
      <c r="X12" s="219"/>
      <c r="Y12" s="356"/>
      <c r="Z12" s="356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</row>
    <row r="13" spans="1:256" s="357" customFormat="1" ht="0.95" customHeight="1">
      <c r="A13" s="63"/>
      <c r="B13" s="219" t="s">
        <v>1294</v>
      </c>
      <c r="C13" s="618"/>
      <c r="D13" s="617"/>
      <c r="E13" s="620"/>
      <c r="F13" s="621"/>
      <c r="G13" s="617">
        <v>1</v>
      </c>
      <c r="H13" s="625" t="s">
        <v>2389</v>
      </c>
      <c r="I13" s="342"/>
      <c r="J13" s="483" t="s">
        <v>55</v>
      </c>
      <c r="K13" s="149"/>
      <c r="L13" s="358"/>
      <c r="M13" s="285" t="str">
        <f>mergeValue(H13)</f>
        <v>Камышинский муниципальный район</v>
      </c>
      <c r="N13" s="266"/>
      <c r="O13" s="266"/>
      <c r="P13" s="266"/>
      <c r="Q13" s="266"/>
      <c r="R13" s="285" t="str">
        <f>K13&amp;"("&amp;L13&amp;")"</f>
        <v>()</v>
      </c>
      <c r="S13" s="219"/>
      <c r="T13" s="219"/>
      <c r="U13" s="340"/>
      <c r="V13" s="219"/>
      <c r="W13" s="219"/>
      <c r="X13" s="219"/>
      <c r="Y13" s="356"/>
      <c r="Z13" s="356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</row>
    <row r="14" spans="1:256" s="357" customFormat="1" ht="18.95" customHeight="1">
      <c r="A14" s="63"/>
      <c r="B14" s="219" t="s">
        <v>1294</v>
      </c>
      <c r="C14" s="618"/>
      <c r="D14" s="617"/>
      <c r="E14" s="620"/>
      <c r="F14" s="622"/>
      <c r="G14" s="617"/>
      <c r="H14" s="625"/>
      <c r="I14" s="597"/>
      <c r="J14" s="221">
        <v>1</v>
      </c>
      <c r="K14" s="486" t="s">
        <v>2404</v>
      </c>
      <c r="L14" s="339" t="s">
        <v>2405</v>
      </c>
      <c r="M14" s="285" t="str">
        <f>mergeValue(H14)</f>
        <v>Камышинский муниципальный район</v>
      </c>
      <c r="N14" s="266"/>
      <c r="O14" s="266"/>
      <c r="P14" s="266"/>
      <c r="Q14" s="266"/>
      <c r="R14" s="285" t="str">
        <f>K14&amp;" ("&amp;L14&amp;")"</f>
        <v>Мичуринское (18618422)</v>
      </c>
      <c r="S14" s="219"/>
      <c r="T14" s="219"/>
      <c r="U14" s="340"/>
      <c r="V14" s="219"/>
      <c r="W14" s="219"/>
      <c r="X14" s="219"/>
      <c r="Y14" s="356"/>
      <c r="Z14" s="356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</row>
    <row r="15" spans="1:256" s="103" customFormat="1" ht="0.95" customHeight="1">
      <c r="A15" s="34"/>
      <c r="B15" s="34" t="s">
        <v>1291</v>
      </c>
      <c r="C15" s="323"/>
      <c r="D15" s="342"/>
      <c r="E15" s="271"/>
      <c r="F15" s="344"/>
      <c r="G15" s="344"/>
      <c r="H15" s="344"/>
      <c r="I15" s="344"/>
      <c r="J15" s="344"/>
      <c r="K15" s="344"/>
      <c r="L15" s="345"/>
      <c r="M15" s="488"/>
      <c r="N15" s="285"/>
      <c r="O15" s="285"/>
      <c r="P15" s="285"/>
      <c r="Q15" s="448" t="s">
        <v>879</v>
      </c>
      <c r="R15" s="285"/>
      <c r="S15" s="444"/>
      <c r="T15" s="444"/>
      <c r="U15" s="444"/>
      <c r="V15" s="444"/>
    </row>
    <row r="16" spans="1:256" s="103" customFormat="1" ht="21" customHeight="1">
      <c r="A16" s="102"/>
      <c r="B16" s="34"/>
      <c r="C16" s="324"/>
      <c r="D16" s="346"/>
      <c r="E16" s="346"/>
      <c r="F16" s="346"/>
      <c r="G16" s="346"/>
      <c r="H16" s="346"/>
      <c r="I16" s="346"/>
      <c r="J16" s="346"/>
      <c r="K16" s="346"/>
      <c r="L16" s="346"/>
      <c r="M16" s="285"/>
      <c r="N16" s="285"/>
      <c r="O16" s="285"/>
      <c r="P16" s="285"/>
      <c r="Q16" s="448"/>
      <c r="R16" s="285"/>
      <c r="S16" s="444"/>
      <c r="T16" s="444"/>
      <c r="U16" s="444"/>
      <c r="V16" s="444"/>
    </row>
    <row r="17" spans="1:22" s="103" customFormat="1">
      <c r="A17" s="102"/>
      <c r="B17" s="34"/>
      <c r="C17" s="324"/>
      <c r="D17" s="34"/>
      <c r="E17" s="34"/>
      <c r="F17" s="34"/>
      <c r="G17" s="34"/>
      <c r="H17" s="34"/>
      <c r="I17" s="34"/>
      <c r="J17" s="34"/>
      <c r="K17" s="34"/>
      <c r="L17" s="34"/>
      <c r="M17" s="285"/>
      <c r="N17" s="285"/>
      <c r="O17" s="285"/>
      <c r="P17" s="285"/>
      <c r="Q17" s="448"/>
      <c r="R17" s="285"/>
      <c r="S17" s="444"/>
      <c r="T17" s="444"/>
      <c r="U17" s="444"/>
      <c r="V17" s="444"/>
    </row>
    <row r="18" spans="1:22" s="103" customFormat="1" ht="0.75" customHeight="1">
      <c r="A18" s="102"/>
      <c r="B18" s="34"/>
      <c r="C18" s="324"/>
      <c r="D18" s="34"/>
      <c r="E18" s="34"/>
      <c r="F18" s="34"/>
      <c r="G18" s="34"/>
      <c r="H18" s="34"/>
      <c r="I18" s="34"/>
      <c r="J18" s="34"/>
      <c r="K18" s="34"/>
      <c r="L18" s="34"/>
      <c r="M18" s="285"/>
      <c r="N18" s="285"/>
      <c r="O18" s="285"/>
      <c r="P18" s="285"/>
      <c r="Q18" s="448"/>
      <c r="R18" s="285"/>
      <c r="S18" s="444"/>
      <c r="T18" s="444"/>
      <c r="U18" s="444"/>
      <c r="V18" s="444"/>
    </row>
    <row r="19" spans="1:22" s="348" customFormat="1" ht="10.5">
      <c r="A19" s="347"/>
      <c r="C19" s="349"/>
      <c r="D19" s="350"/>
      <c r="E19" s="350"/>
      <c r="M19" s="285"/>
      <c r="N19" s="285"/>
      <c r="O19" s="285"/>
      <c r="P19" s="285"/>
      <c r="Q19" s="448"/>
      <c r="R19" s="285"/>
      <c r="S19" s="444"/>
      <c r="T19" s="444"/>
      <c r="U19" s="444"/>
      <c r="V19" s="444"/>
    </row>
    <row r="20" spans="1:22" s="348" customFormat="1" ht="10.5">
      <c r="A20" s="347"/>
      <c r="C20" s="349"/>
      <c r="D20" s="350"/>
      <c r="E20" s="350"/>
      <c r="M20" s="285"/>
      <c r="N20" s="285"/>
      <c r="O20" s="285"/>
      <c r="P20" s="285"/>
      <c r="Q20" s="448"/>
      <c r="R20" s="285"/>
      <c r="S20" s="444"/>
      <c r="T20" s="444"/>
      <c r="U20" s="444"/>
      <c r="V20" s="444"/>
    </row>
  </sheetData>
  <sheetProtection password="FA9C" sheet="1" objects="1" scenarios="1" formatColumns="0" formatRows="0"/>
  <mergeCells count="16">
    <mergeCell ref="I9:J9"/>
    <mergeCell ref="I8:L8"/>
    <mergeCell ref="F8:H8"/>
    <mergeCell ref="H13:H14"/>
    <mergeCell ref="G13:G14"/>
    <mergeCell ref="F10:G10"/>
    <mergeCell ref="I10:J10"/>
    <mergeCell ref="F9:G9"/>
    <mergeCell ref="D4:H4"/>
    <mergeCell ref="D6:E6"/>
    <mergeCell ref="F6:G6"/>
    <mergeCell ref="D8:E8"/>
    <mergeCell ref="C12:C14"/>
    <mergeCell ref="D12:D14"/>
    <mergeCell ref="E12:E14"/>
    <mergeCell ref="F13:F14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76"/>
  <sheetViews>
    <sheetView showGridLines="0" zoomScaleNormal="100" workbookViewId="0"/>
  </sheetViews>
  <sheetFormatPr defaultRowHeight="11.25"/>
  <sheetData>
    <row r="1" spans="1:4">
      <c r="A1" t="s">
        <v>304</v>
      </c>
      <c r="B1" t="s">
        <v>50</v>
      </c>
      <c r="C1" t="s">
        <v>51</v>
      </c>
      <c r="D1" t="s">
        <v>303</v>
      </c>
    </row>
    <row r="2" spans="1:4">
      <c r="A2">
        <v>1</v>
      </c>
      <c r="B2" t="s">
        <v>2113</v>
      </c>
      <c r="C2" t="s">
        <v>2113</v>
      </c>
      <c r="D2" t="s">
        <v>2114</v>
      </c>
    </row>
    <row r="3" spans="1:4">
      <c r="A3">
        <v>2</v>
      </c>
      <c r="B3" t="s">
        <v>2113</v>
      </c>
      <c r="C3" t="s">
        <v>2115</v>
      </c>
      <c r="D3" t="s">
        <v>2116</v>
      </c>
    </row>
    <row r="4" spans="1:4">
      <c r="A4">
        <v>3</v>
      </c>
      <c r="B4" t="s">
        <v>2113</v>
      </c>
      <c r="C4" t="s">
        <v>2117</v>
      </c>
      <c r="D4" t="s">
        <v>2118</v>
      </c>
    </row>
    <row r="5" spans="1:4">
      <c r="A5">
        <v>4</v>
      </c>
      <c r="B5" t="s">
        <v>2113</v>
      </c>
      <c r="C5" t="s">
        <v>2119</v>
      </c>
      <c r="D5" t="s">
        <v>2120</v>
      </c>
    </row>
    <row r="6" spans="1:4">
      <c r="A6">
        <v>5</v>
      </c>
      <c r="B6" t="s">
        <v>2113</v>
      </c>
      <c r="C6" t="s">
        <v>2121</v>
      </c>
      <c r="D6" t="s">
        <v>2122</v>
      </c>
    </row>
    <row r="7" spans="1:4">
      <c r="A7">
        <v>6</v>
      </c>
      <c r="B7" t="s">
        <v>2113</v>
      </c>
      <c r="C7" t="s">
        <v>2123</v>
      </c>
      <c r="D7" t="s">
        <v>2124</v>
      </c>
    </row>
    <row r="8" spans="1:4">
      <c r="A8">
        <v>7</v>
      </c>
      <c r="B8" t="s">
        <v>2113</v>
      </c>
      <c r="C8" t="s">
        <v>2125</v>
      </c>
      <c r="D8" t="s">
        <v>2126</v>
      </c>
    </row>
    <row r="9" spans="1:4">
      <c r="A9">
        <v>8</v>
      </c>
      <c r="B9" t="s">
        <v>2113</v>
      </c>
      <c r="C9" t="s">
        <v>2127</v>
      </c>
      <c r="D9" t="s">
        <v>2128</v>
      </c>
    </row>
    <row r="10" spans="1:4">
      <c r="A10">
        <v>9</v>
      </c>
      <c r="B10" t="s">
        <v>2113</v>
      </c>
      <c r="C10" t="s">
        <v>2129</v>
      </c>
      <c r="D10" t="s">
        <v>2130</v>
      </c>
    </row>
    <row r="11" spans="1:4">
      <c r="A11">
        <v>10</v>
      </c>
      <c r="B11" t="s">
        <v>2113</v>
      </c>
      <c r="C11" t="s">
        <v>2131</v>
      </c>
      <c r="D11" t="s">
        <v>2132</v>
      </c>
    </row>
    <row r="12" spans="1:4">
      <c r="A12">
        <v>11</v>
      </c>
      <c r="B12" t="s">
        <v>2113</v>
      </c>
      <c r="C12" t="s">
        <v>2133</v>
      </c>
      <c r="D12" t="s">
        <v>2134</v>
      </c>
    </row>
    <row r="13" spans="1:4">
      <c r="A13">
        <v>12</v>
      </c>
      <c r="B13" t="s">
        <v>2113</v>
      </c>
      <c r="C13" t="s">
        <v>2135</v>
      </c>
      <c r="D13" t="s">
        <v>2136</v>
      </c>
    </row>
    <row r="14" spans="1:4">
      <c r="A14">
        <v>13</v>
      </c>
      <c r="B14" t="s">
        <v>2113</v>
      </c>
      <c r="C14" t="s">
        <v>2137</v>
      </c>
      <c r="D14" t="s">
        <v>2138</v>
      </c>
    </row>
    <row r="15" spans="1:4">
      <c r="A15">
        <v>14</v>
      </c>
      <c r="B15" t="s">
        <v>2113</v>
      </c>
      <c r="C15" t="s">
        <v>2139</v>
      </c>
      <c r="D15" t="s">
        <v>2140</v>
      </c>
    </row>
    <row r="16" spans="1:4">
      <c r="A16">
        <v>15</v>
      </c>
      <c r="B16" t="s">
        <v>2113</v>
      </c>
      <c r="C16" t="s">
        <v>2141</v>
      </c>
      <c r="D16" t="s">
        <v>2142</v>
      </c>
    </row>
    <row r="17" spans="1:4">
      <c r="A17">
        <v>16</v>
      </c>
      <c r="B17" t="s">
        <v>2113</v>
      </c>
      <c r="C17" t="s">
        <v>2143</v>
      </c>
      <c r="D17" t="s">
        <v>2144</v>
      </c>
    </row>
    <row r="18" spans="1:4">
      <c r="A18">
        <v>17</v>
      </c>
      <c r="B18" t="s">
        <v>2145</v>
      </c>
      <c r="C18" t="s">
        <v>2147</v>
      </c>
      <c r="D18" t="s">
        <v>2148</v>
      </c>
    </row>
    <row r="19" spans="1:4">
      <c r="A19">
        <v>18</v>
      </c>
      <c r="B19" t="s">
        <v>2145</v>
      </c>
      <c r="C19" t="s">
        <v>2145</v>
      </c>
      <c r="D19" t="s">
        <v>2146</v>
      </c>
    </row>
    <row r="20" spans="1:4">
      <c r="A20">
        <v>19</v>
      </c>
      <c r="B20" t="s">
        <v>2145</v>
      </c>
      <c r="C20" t="s">
        <v>2149</v>
      </c>
      <c r="D20" t="s">
        <v>2150</v>
      </c>
    </row>
    <row r="21" spans="1:4">
      <c r="A21">
        <v>20</v>
      </c>
      <c r="B21" t="s">
        <v>2145</v>
      </c>
      <c r="C21" t="s">
        <v>2151</v>
      </c>
      <c r="D21" t="s">
        <v>2152</v>
      </c>
    </row>
    <row r="22" spans="1:4">
      <c r="A22">
        <v>21</v>
      </c>
      <c r="B22" t="s">
        <v>2145</v>
      </c>
      <c r="C22" t="s">
        <v>2153</v>
      </c>
      <c r="D22" t="s">
        <v>2154</v>
      </c>
    </row>
    <row r="23" spans="1:4">
      <c r="A23">
        <v>22</v>
      </c>
      <c r="B23" t="s">
        <v>2145</v>
      </c>
      <c r="C23" t="s">
        <v>2155</v>
      </c>
      <c r="D23" t="s">
        <v>2156</v>
      </c>
    </row>
    <row r="24" spans="1:4">
      <c r="A24">
        <v>23</v>
      </c>
      <c r="B24" t="s">
        <v>2145</v>
      </c>
      <c r="C24" t="s">
        <v>2157</v>
      </c>
      <c r="D24" t="s">
        <v>2158</v>
      </c>
    </row>
    <row r="25" spans="1:4">
      <c r="A25">
        <v>24</v>
      </c>
      <c r="B25" t="s">
        <v>2145</v>
      </c>
      <c r="C25" t="s">
        <v>2159</v>
      </c>
      <c r="D25" t="s">
        <v>2160</v>
      </c>
    </row>
    <row r="26" spans="1:4">
      <c r="A26">
        <v>25</v>
      </c>
      <c r="B26" t="s">
        <v>2145</v>
      </c>
      <c r="C26" t="s">
        <v>2161</v>
      </c>
      <c r="D26" t="s">
        <v>2162</v>
      </c>
    </row>
    <row r="27" spans="1:4">
      <c r="A27">
        <v>26</v>
      </c>
      <c r="B27" t="s">
        <v>2145</v>
      </c>
      <c r="C27" t="s">
        <v>2163</v>
      </c>
      <c r="D27" t="s">
        <v>2164</v>
      </c>
    </row>
    <row r="28" spans="1:4">
      <c r="A28">
        <v>27</v>
      </c>
      <c r="B28" t="s">
        <v>2145</v>
      </c>
      <c r="C28" t="s">
        <v>2165</v>
      </c>
      <c r="D28" t="s">
        <v>2166</v>
      </c>
    </row>
    <row r="29" spans="1:4">
      <c r="A29">
        <v>28</v>
      </c>
      <c r="B29" t="s">
        <v>2145</v>
      </c>
      <c r="C29" t="s">
        <v>2167</v>
      </c>
      <c r="D29" t="s">
        <v>2168</v>
      </c>
    </row>
    <row r="30" spans="1:4">
      <c r="A30">
        <v>29</v>
      </c>
      <c r="B30" t="s">
        <v>2145</v>
      </c>
      <c r="C30" t="s">
        <v>2169</v>
      </c>
      <c r="D30" t="s">
        <v>2170</v>
      </c>
    </row>
    <row r="31" spans="1:4">
      <c r="A31">
        <v>30</v>
      </c>
      <c r="B31" t="s">
        <v>2145</v>
      </c>
      <c r="C31" t="s">
        <v>2171</v>
      </c>
      <c r="D31" t="s">
        <v>2172</v>
      </c>
    </row>
    <row r="32" spans="1:4">
      <c r="A32">
        <v>31</v>
      </c>
      <c r="B32" t="s">
        <v>2145</v>
      </c>
      <c r="C32" t="s">
        <v>2173</v>
      </c>
      <c r="D32" t="s">
        <v>2174</v>
      </c>
    </row>
    <row r="33" spans="1:4">
      <c r="A33">
        <v>32</v>
      </c>
      <c r="B33" t="s">
        <v>2175</v>
      </c>
      <c r="C33" t="s">
        <v>2177</v>
      </c>
      <c r="D33" t="s">
        <v>2178</v>
      </c>
    </row>
    <row r="34" spans="1:4">
      <c r="A34">
        <v>33</v>
      </c>
      <c r="B34" t="s">
        <v>2175</v>
      </c>
      <c r="C34" t="s">
        <v>2175</v>
      </c>
      <c r="D34" t="s">
        <v>2176</v>
      </c>
    </row>
    <row r="35" spans="1:4">
      <c r="A35">
        <v>34</v>
      </c>
      <c r="B35" t="s">
        <v>2175</v>
      </c>
      <c r="C35" t="s">
        <v>2179</v>
      </c>
      <c r="D35" t="s">
        <v>2180</v>
      </c>
    </row>
    <row r="36" spans="1:4">
      <c r="A36">
        <v>35</v>
      </c>
      <c r="B36" t="s">
        <v>2175</v>
      </c>
      <c r="C36" t="s">
        <v>2181</v>
      </c>
      <c r="D36" t="s">
        <v>2182</v>
      </c>
    </row>
    <row r="37" spans="1:4">
      <c r="A37">
        <v>36</v>
      </c>
      <c r="B37" t="s">
        <v>2175</v>
      </c>
      <c r="C37" t="s">
        <v>2183</v>
      </c>
      <c r="D37" t="s">
        <v>2184</v>
      </c>
    </row>
    <row r="38" spans="1:4">
      <c r="A38">
        <v>37</v>
      </c>
      <c r="B38" t="s">
        <v>2175</v>
      </c>
      <c r="C38" t="s">
        <v>2185</v>
      </c>
      <c r="D38" t="s">
        <v>2186</v>
      </c>
    </row>
    <row r="39" spans="1:4">
      <c r="A39">
        <v>38</v>
      </c>
      <c r="B39" t="s">
        <v>2175</v>
      </c>
      <c r="C39" t="s">
        <v>2187</v>
      </c>
      <c r="D39" t="s">
        <v>2188</v>
      </c>
    </row>
    <row r="40" spans="1:4">
      <c r="A40">
        <v>39</v>
      </c>
      <c r="B40" t="s">
        <v>2175</v>
      </c>
      <c r="C40" t="s">
        <v>2189</v>
      </c>
      <c r="D40" t="s">
        <v>2190</v>
      </c>
    </row>
    <row r="41" spans="1:4">
      <c r="A41">
        <v>40</v>
      </c>
      <c r="B41" t="s">
        <v>2175</v>
      </c>
      <c r="C41" t="s">
        <v>2191</v>
      </c>
      <c r="D41" t="s">
        <v>2192</v>
      </c>
    </row>
    <row r="42" spans="1:4">
      <c r="A42">
        <v>41</v>
      </c>
      <c r="B42" t="s">
        <v>2175</v>
      </c>
      <c r="C42" t="s">
        <v>2193</v>
      </c>
      <c r="D42" t="s">
        <v>2194</v>
      </c>
    </row>
    <row r="43" spans="1:4">
      <c r="A43">
        <v>42</v>
      </c>
      <c r="B43" t="s">
        <v>2175</v>
      </c>
      <c r="C43" t="s">
        <v>2195</v>
      </c>
      <c r="D43" t="s">
        <v>2196</v>
      </c>
    </row>
    <row r="44" spans="1:4">
      <c r="A44">
        <v>43</v>
      </c>
      <c r="B44" t="s">
        <v>2175</v>
      </c>
      <c r="C44" t="s">
        <v>2197</v>
      </c>
      <c r="D44" t="s">
        <v>2198</v>
      </c>
    </row>
    <row r="45" spans="1:4">
      <c r="A45">
        <v>44</v>
      </c>
      <c r="B45" t="s">
        <v>2175</v>
      </c>
      <c r="C45" t="s">
        <v>2199</v>
      </c>
      <c r="D45" t="s">
        <v>2200</v>
      </c>
    </row>
    <row r="46" spans="1:4">
      <c r="A46">
        <v>45</v>
      </c>
      <c r="B46" t="s">
        <v>2175</v>
      </c>
      <c r="C46" t="s">
        <v>2201</v>
      </c>
      <c r="D46" t="s">
        <v>2202</v>
      </c>
    </row>
    <row r="47" spans="1:4">
      <c r="A47">
        <v>46</v>
      </c>
      <c r="B47" t="s">
        <v>2175</v>
      </c>
      <c r="C47" t="s">
        <v>2203</v>
      </c>
      <c r="D47" t="s">
        <v>2204</v>
      </c>
    </row>
    <row r="48" spans="1:4">
      <c r="A48">
        <v>47</v>
      </c>
      <c r="B48" t="s">
        <v>2175</v>
      </c>
      <c r="C48" t="s">
        <v>2205</v>
      </c>
      <c r="D48" t="s">
        <v>2206</v>
      </c>
    </row>
    <row r="49" spans="1:4">
      <c r="A49">
        <v>48</v>
      </c>
      <c r="B49" t="s">
        <v>2175</v>
      </c>
      <c r="C49" t="s">
        <v>2207</v>
      </c>
      <c r="D49" t="s">
        <v>2208</v>
      </c>
    </row>
    <row r="50" spans="1:4">
      <c r="A50">
        <v>49</v>
      </c>
      <c r="B50" t="s">
        <v>2175</v>
      </c>
      <c r="C50" t="s">
        <v>2209</v>
      </c>
      <c r="D50" t="s">
        <v>2210</v>
      </c>
    </row>
    <row r="51" spans="1:4">
      <c r="A51">
        <v>50</v>
      </c>
      <c r="B51" t="s">
        <v>2175</v>
      </c>
      <c r="C51" t="s">
        <v>2211</v>
      </c>
      <c r="D51" t="s">
        <v>2212</v>
      </c>
    </row>
    <row r="52" spans="1:4">
      <c r="A52">
        <v>51</v>
      </c>
      <c r="B52" t="s">
        <v>2213</v>
      </c>
      <c r="C52" t="s">
        <v>2215</v>
      </c>
      <c r="D52" t="s">
        <v>2216</v>
      </c>
    </row>
    <row r="53" spans="1:4">
      <c r="A53">
        <v>52</v>
      </c>
      <c r="B53" t="s">
        <v>2213</v>
      </c>
      <c r="C53" t="s">
        <v>2217</v>
      </c>
      <c r="D53" t="s">
        <v>2218</v>
      </c>
    </row>
    <row r="54" spans="1:4">
      <c r="A54">
        <v>53</v>
      </c>
      <c r="B54" t="s">
        <v>2213</v>
      </c>
      <c r="C54" t="s">
        <v>2219</v>
      </c>
      <c r="D54" t="s">
        <v>2220</v>
      </c>
    </row>
    <row r="55" spans="1:4">
      <c r="A55">
        <v>54</v>
      </c>
      <c r="B55" t="s">
        <v>2213</v>
      </c>
      <c r="C55" t="s">
        <v>2213</v>
      </c>
      <c r="D55" t="s">
        <v>2214</v>
      </c>
    </row>
    <row r="56" spans="1:4">
      <c r="A56">
        <v>55</v>
      </c>
      <c r="B56" t="s">
        <v>2213</v>
      </c>
      <c r="C56" t="s">
        <v>2221</v>
      </c>
      <c r="D56" t="s">
        <v>2222</v>
      </c>
    </row>
    <row r="57" spans="1:4">
      <c r="A57">
        <v>56</v>
      </c>
      <c r="B57" t="s">
        <v>2213</v>
      </c>
      <c r="C57" t="s">
        <v>2223</v>
      </c>
      <c r="D57" t="s">
        <v>2224</v>
      </c>
    </row>
    <row r="58" spans="1:4">
      <c r="A58">
        <v>57</v>
      </c>
      <c r="B58" t="s">
        <v>2213</v>
      </c>
      <c r="C58" t="s">
        <v>2225</v>
      </c>
      <c r="D58" t="s">
        <v>2226</v>
      </c>
    </row>
    <row r="59" spans="1:4">
      <c r="A59">
        <v>58</v>
      </c>
      <c r="B59" t="s">
        <v>2213</v>
      </c>
      <c r="C59" t="s">
        <v>2227</v>
      </c>
      <c r="D59" t="s">
        <v>2228</v>
      </c>
    </row>
    <row r="60" spans="1:4">
      <c r="A60">
        <v>59</v>
      </c>
      <c r="B60" t="s">
        <v>2213</v>
      </c>
      <c r="C60" t="s">
        <v>2229</v>
      </c>
      <c r="D60" t="s">
        <v>2230</v>
      </c>
    </row>
    <row r="61" spans="1:4">
      <c r="A61">
        <v>60</v>
      </c>
      <c r="B61" t="s">
        <v>2213</v>
      </c>
      <c r="C61" t="s">
        <v>2231</v>
      </c>
      <c r="D61" t="s">
        <v>2232</v>
      </c>
    </row>
    <row r="62" spans="1:4">
      <c r="A62">
        <v>61</v>
      </c>
      <c r="B62" t="s">
        <v>2213</v>
      </c>
      <c r="C62" t="s">
        <v>2233</v>
      </c>
      <c r="D62" t="s">
        <v>2234</v>
      </c>
    </row>
    <row r="63" spans="1:4">
      <c r="A63">
        <v>62</v>
      </c>
      <c r="B63" t="s">
        <v>2213</v>
      </c>
      <c r="C63" t="s">
        <v>2235</v>
      </c>
      <c r="D63" t="s">
        <v>2236</v>
      </c>
    </row>
    <row r="64" spans="1:4">
      <c r="A64">
        <v>63</v>
      </c>
      <c r="B64" t="s">
        <v>2213</v>
      </c>
      <c r="C64" t="s">
        <v>2237</v>
      </c>
      <c r="D64" t="s">
        <v>2238</v>
      </c>
    </row>
    <row r="65" spans="1:4">
      <c r="A65">
        <v>64</v>
      </c>
      <c r="B65" t="s">
        <v>2239</v>
      </c>
      <c r="C65" t="s">
        <v>2241</v>
      </c>
      <c r="D65" t="s">
        <v>2242</v>
      </c>
    </row>
    <row r="66" spans="1:4">
      <c r="A66">
        <v>65</v>
      </c>
      <c r="B66" t="s">
        <v>2239</v>
      </c>
      <c r="C66" t="s">
        <v>2243</v>
      </c>
      <c r="D66" t="s">
        <v>2244</v>
      </c>
    </row>
    <row r="67" spans="1:4">
      <c r="A67">
        <v>66</v>
      </c>
      <c r="B67" t="s">
        <v>2239</v>
      </c>
      <c r="C67" t="s">
        <v>2245</v>
      </c>
      <c r="D67" t="s">
        <v>2246</v>
      </c>
    </row>
    <row r="68" spans="1:4">
      <c r="A68">
        <v>67</v>
      </c>
      <c r="B68" t="s">
        <v>2239</v>
      </c>
      <c r="C68" t="s">
        <v>2247</v>
      </c>
      <c r="D68" t="s">
        <v>2248</v>
      </c>
    </row>
    <row r="69" spans="1:4">
      <c r="A69">
        <v>68</v>
      </c>
      <c r="B69" t="s">
        <v>2239</v>
      </c>
      <c r="C69" t="s">
        <v>2239</v>
      </c>
      <c r="D69" t="s">
        <v>2240</v>
      </c>
    </row>
    <row r="70" spans="1:4">
      <c r="A70">
        <v>69</v>
      </c>
      <c r="B70" t="s">
        <v>2239</v>
      </c>
      <c r="C70" t="s">
        <v>2249</v>
      </c>
      <c r="D70" t="s">
        <v>2250</v>
      </c>
    </row>
    <row r="71" spans="1:4">
      <c r="A71">
        <v>70</v>
      </c>
      <c r="B71" t="s">
        <v>2239</v>
      </c>
      <c r="C71" t="s">
        <v>2251</v>
      </c>
      <c r="D71" t="s">
        <v>2252</v>
      </c>
    </row>
    <row r="72" spans="1:4">
      <c r="A72">
        <v>71</v>
      </c>
      <c r="B72" t="s">
        <v>2239</v>
      </c>
      <c r="C72" t="s">
        <v>2253</v>
      </c>
      <c r="D72" t="s">
        <v>2254</v>
      </c>
    </row>
    <row r="73" spans="1:4">
      <c r="A73">
        <v>72</v>
      </c>
      <c r="B73" t="s">
        <v>2239</v>
      </c>
      <c r="C73" t="s">
        <v>2205</v>
      </c>
      <c r="D73" t="s">
        <v>2255</v>
      </c>
    </row>
    <row r="74" spans="1:4">
      <c r="A74">
        <v>73</v>
      </c>
      <c r="B74" t="s">
        <v>2239</v>
      </c>
      <c r="C74" t="s">
        <v>2256</v>
      </c>
      <c r="D74" t="s">
        <v>2257</v>
      </c>
    </row>
    <row r="75" spans="1:4">
      <c r="A75">
        <v>74</v>
      </c>
      <c r="B75" t="s">
        <v>2239</v>
      </c>
      <c r="C75" t="s">
        <v>2258</v>
      </c>
      <c r="D75" t="s">
        <v>2259</v>
      </c>
    </row>
    <row r="76" spans="1:4">
      <c r="A76">
        <v>75</v>
      </c>
      <c r="B76" t="s">
        <v>2239</v>
      </c>
      <c r="C76" t="s">
        <v>2260</v>
      </c>
      <c r="D76" t="s">
        <v>2261</v>
      </c>
    </row>
    <row r="77" spans="1:4">
      <c r="A77">
        <v>76</v>
      </c>
      <c r="B77" t="s">
        <v>2239</v>
      </c>
      <c r="C77" t="s">
        <v>2262</v>
      </c>
      <c r="D77" t="s">
        <v>2263</v>
      </c>
    </row>
    <row r="78" spans="1:4">
      <c r="A78">
        <v>77</v>
      </c>
      <c r="B78" t="s">
        <v>2239</v>
      </c>
      <c r="C78" t="s">
        <v>2264</v>
      </c>
      <c r="D78" t="s">
        <v>2265</v>
      </c>
    </row>
    <row r="79" spans="1:4">
      <c r="A79">
        <v>78</v>
      </c>
      <c r="B79" t="s">
        <v>2239</v>
      </c>
      <c r="C79" t="s">
        <v>2266</v>
      </c>
      <c r="D79" t="s">
        <v>2267</v>
      </c>
    </row>
    <row r="80" spans="1:4">
      <c r="A80">
        <v>79</v>
      </c>
      <c r="B80" t="s">
        <v>2268</v>
      </c>
      <c r="C80" t="s">
        <v>2270</v>
      </c>
      <c r="D80" t="s">
        <v>2271</v>
      </c>
    </row>
    <row r="81" spans="1:4">
      <c r="A81">
        <v>80</v>
      </c>
      <c r="B81" t="s">
        <v>2268</v>
      </c>
      <c r="C81" t="s">
        <v>2219</v>
      </c>
      <c r="D81" t="s">
        <v>2272</v>
      </c>
    </row>
    <row r="82" spans="1:4">
      <c r="A82">
        <v>81</v>
      </c>
      <c r="B82" t="s">
        <v>2268</v>
      </c>
      <c r="C82" t="s">
        <v>2273</v>
      </c>
      <c r="D82" t="s">
        <v>2274</v>
      </c>
    </row>
    <row r="83" spans="1:4">
      <c r="A83">
        <v>82</v>
      </c>
      <c r="B83" t="s">
        <v>2268</v>
      </c>
      <c r="C83" t="s">
        <v>2275</v>
      </c>
      <c r="D83" t="s">
        <v>2276</v>
      </c>
    </row>
    <row r="84" spans="1:4">
      <c r="A84">
        <v>83</v>
      </c>
      <c r="B84" t="s">
        <v>2268</v>
      </c>
      <c r="C84" t="s">
        <v>2277</v>
      </c>
      <c r="D84" t="s">
        <v>2278</v>
      </c>
    </row>
    <row r="85" spans="1:4">
      <c r="A85">
        <v>84</v>
      </c>
      <c r="B85" t="s">
        <v>2268</v>
      </c>
      <c r="C85" t="s">
        <v>2279</v>
      </c>
      <c r="D85" t="s">
        <v>2280</v>
      </c>
    </row>
    <row r="86" spans="1:4">
      <c r="A86">
        <v>85</v>
      </c>
      <c r="B86" t="s">
        <v>2268</v>
      </c>
      <c r="C86" t="s">
        <v>2268</v>
      </c>
      <c r="D86" t="s">
        <v>2269</v>
      </c>
    </row>
    <row r="87" spans="1:4">
      <c r="A87">
        <v>86</v>
      </c>
      <c r="B87" t="s">
        <v>2268</v>
      </c>
      <c r="C87" t="s">
        <v>2281</v>
      </c>
      <c r="D87" t="s">
        <v>2282</v>
      </c>
    </row>
    <row r="88" spans="1:4">
      <c r="A88">
        <v>87</v>
      </c>
      <c r="B88" t="s">
        <v>2268</v>
      </c>
      <c r="C88" t="s">
        <v>2283</v>
      </c>
      <c r="D88" t="s">
        <v>2284</v>
      </c>
    </row>
    <row r="89" spans="1:4">
      <c r="A89">
        <v>88</v>
      </c>
      <c r="B89" t="s">
        <v>2268</v>
      </c>
      <c r="C89" t="s">
        <v>2285</v>
      </c>
      <c r="D89" t="s">
        <v>2286</v>
      </c>
    </row>
    <row r="90" spans="1:4">
      <c r="A90">
        <v>89</v>
      </c>
      <c r="B90" t="s">
        <v>2268</v>
      </c>
      <c r="C90" t="s">
        <v>2287</v>
      </c>
      <c r="D90" t="s">
        <v>2288</v>
      </c>
    </row>
    <row r="91" spans="1:4">
      <c r="A91">
        <v>90</v>
      </c>
      <c r="B91" t="s">
        <v>2268</v>
      </c>
      <c r="C91" t="s">
        <v>2289</v>
      </c>
      <c r="D91" t="s">
        <v>2290</v>
      </c>
    </row>
    <row r="92" spans="1:4">
      <c r="A92">
        <v>91</v>
      </c>
      <c r="B92" t="s">
        <v>2268</v>
      </c>
      <c r="C92" t="s">
        <v>2291</v>
      </c>
      <c r="D92" t="s">
        <v>2292</v>
      </c>
    </row>
    <row r="93" spans="1:4">
      <c r="A93">
        <v>92</v>
      </c>
      <c r="B93" t="s">
        <v>2268</v>
      </c>
      <c r="C93" t="s">
        <v>2293</v>
      </c>
      <c r="D93" t="s">
        <v>2294</v>
      </c>
    </row>
    <row r="94" spans="1:4">
      <c r="A94">
        <v>93</v>
      </c>
      <c r="B94" t="s">
        <v>2268</v>
      </c>
      <c r="C94" t="s">
        <v>2295</v>
      </c>
      <c r="D94" t="s">
        <v>2296</v>
      </c>
    </row>
    <row r="95" spans="1:4">
      <c r="A95">
        <v>94</v>
      </c>
      <c r="B95" t="s">
        <v>2268</v>
      </c>
      <c r="C95" t="s">
        <v>2297</v>
      </c>
      <c r="D95" t="s">
        <v>2298</v>
      </c>
    </row>
    <row r="96" spans="1:4">
      <c r="A96">
        <v>95</v>
      </c>
      <c r="B96" t="s">
        <v>2268</v>
      </c>
      <c r="C96" t="s">
        <v>2299</v>
      </c>
      <c r="D96" t="s">
        <v>2300</v>
      </c>
    </row>
    <row r="97" spans="1:4">
      <c r="A97">
        <v>96</v>
      </c>
      <c r="B97" t="s">
        <v>2268</v>
      </c>
      <c r="C97" t="s">
        <v>2301</v>
      </c>
      <c r="D97" t="s">
        <v>2302</v>
      </c>
    </row>
    <row r="98" spans="1:4">
      <c r="A98">
        <v>97</v>
      </c>
      <c r="B98" t="s">
        <v>2303</v>
      </c>
      <c r="C98" t="s">
        <v>2147</v>
      </c>
      <c r="D98" t="s">
        <v>2305</v>
      </c>
    </row>
    <row r="99" spans="1:4">
      <c r="A99">
        <v>98</v>
      </c>
      <c r="B99" t="s">
        <v>2303</v>
      </c>
      <c r="C99" t="s">
        <v>2306</v>
      </c>
      <c r="D99" t="s">
        <v>2307</v>
      </c>
    </row>
    <row r="100" spans="1:4">
      <c r="A100">
        <v>99</v>
      </c>
      <c r="B100" t="s">
        <v>2303</v>
      </c>
      <c r="C100" t="s">
        <v>2308</v>
      </c>
      <c r="D100" t="s">
        <v>2309</v>
      </c>
    </row>
    <row r="101" spans="1:4">
      <c r="A101">
        <v>100</v>
      </c>
      <c r="B101" t="s">
        <v>2303</v>
      </c>
      <c r="C101" t="s">
        <v>2310</v>
      </c>
      <c r="D101" t="s">
        <v>2311</v>
      </c>
    </row>
    <row r="102" spans="1:4">
      <c r="A102">
        <v>101</v>
      </c>
      <c r="B102" t="s">
        <v>2303</v>
      </c>
      <c r="C102" t="s">
        <v>2303</v>
      </c>
      <c r="D102" t="s">
        <v>2304</v>
      </c>
    </row>
    <row r="103" spans="1:4">
      <c r="A103">
        <v>102</v>
      </c>
      <c r="B103" t="s">
        <v>2303</v>
      </c>
      <c r="C103" t="s">
        <v>2312</v>
      </c>
      <c r="D103" t="s">
        <v>2313</v>
      </c>
    </row>
    <row r="104" spans="1:4">
      <c r="A104">
        <v>103</v>
      </c>
      <c r="B104" t="s">
        <v>2303</v>
      </c>
      <c r="C104" t="s">
        <v>2314</v>
      </c>
      <c r="D104" t="s">
        <v>2315</v>
      </c>
    </row>
    <row r="105" spans="1:4">
      <c r="A105">
        <v>104</v>
      </c>
      <c r="B105" t="s">
        <v>2303</v>
      </c>
      <c r="C105" t="s">
        <v>2316</v>
      </c>
      <c r="D105" t="s">
        <v>2317</v>
      </c>
    </row>
    <row r="106" spans="1:4">
      <c r="A106">
        <v>105</v>
      </c>
      <c r="B106" t="s">
        <v>2303</v>
      </c>
      <c r="C106" t="s">
        <v>2318</v>
      </c>
      <c r="D106" t="s">
        <v>2319</v>
      </c>
    </row>
    <row r="107" spans="1:4">
      <c r="A107">
        <v>106</v>
      </c>
      <c r="B107" t="s">
        <v>2303</v>
      </c>
      <c r="C107" t="s">
        <v>2320</v>
      </c>
      <c r="D107" t="s">
        <v>2321</v>
      </c>
    </row>
    <row r="108" spans="1:4">
      <c r="A108">
        <v>107</v>
      </c>
      <c r="B108" t="s">
        <v>2303</v>
      </c>
      <c r="C108" t="s">
        <v>2322</v>
      </c>
      <c r="D108" t="s">
        <v>2323</v>
      </c>
    </row>
    <row r="109" spans="1:4">
      <c r="A109">
        <v>108</v>
      </c>
      <c r="B109" t="s">
        <v>2303</v>
      </c>
      <c r="C109" t="s">
        <v>2324</v>
      </c>
      <c r="D109" t="s">
        <v>2325</v>
      </c>
    </row>
    <row r="110" spans="1:4">
      <c r="A110">
        <v>109</v>
      </c>
      <c r="B110" t="s">
        <v>2303</v>
      </c>
      <c r="C110" t="s">
        <v>2326</v>
      </c>
      <c r="D110" t="s">
        <v>2327</v>
      </c>
    </row>
    <row r="111" spans="1:4">
      <c r="A111">
        <v>110</v>
      </c>
      <c r="B111" t="s">
        <v>2303</v>
      </c>
      <c r="C111" t="s">
        <v>2328</v>
      </c>
      <c r="D111" t="s">
        <v>2329</v>
      </c>
    </row>
    <row r="112" spans="1:4">
      <c r="A112">
        <v>111</v>
      </c>
      <c r="B112" t="s">
        <v>2303</v>
      </c>
      <c r="C112" t="s">
        <v>2330</v>
      </c>
      <c r="D112" t="s">
        <v>2331</v>
      </c>
    </row>
    <row r="113" spans="1:4">
      <c r="A113">
        <v>112</v>
      </c>
      <c r="B113" t="s">
        <v>2303</v>
      </c>
      <c r="C113" t="s">
        <v>2332</v>
      </c>
      <c r="D113" t="s">
        <v>2333</v>
      </c>
    </row>
    <row r="114" spans="1:4">
      <c r="A114">
        <v>113</v>
      </c>
      <c r="B114" t="s">
        <v>2334</v>
      </c>
      <c r="C114" t="s">
        <v>2336</v>
      </c>
      <c r="D114" t="s">
        <v>2337</v>
      </c>
    </row>
    <row r="115" spans="1:4">
      <c r="A115">
        <v>114</v>
      </c>
      <c r="B115" t="s">
        <v>2334</v>
      </c>
      <c r="C115" t="s">
        <v>2147</v>
      </c>
      <c r="D115" t="s">
        <v>2338</v>
      </c>
    </row>
    <row r="116" spans="1:4">
      <c r="A116">
        <v>115</v>
      </c>
      <c r="B116" t="s">
        <v>2334</v>
      </c>
      <c r="C116" t="s">
        <v>2339</v>
      </c>
      <c r="D116" t="s">
        <v>2340</v>
      </c>
    </row>
    <row r="117" spans="1:4">
      <c r="A117">
        <v>116</v>
      </c>
      <c r="B117" t="s">
        <v>2334</v>
      </c>
      <c r="C117" t="s">
        <v>2334</v>
      </c>
      <c r="D117" t="s">
        <v>2335</v>
      </c>
    </row>
    <row r="118" spans="1:4">
      <c r="A118">
        <v>117</v>
      </c>
      <c r="B118" t="s">
        <v>2334</v>
      </c>
      <c r="C118" t="s">
        <v>2341</v>
      </c>
      <c r="D118" t="s">
        <v>2342</v>
      </c>
    </row>
    <row r="119" spans="1:4">
      <c r="A119">
        <v>118</v>
      </c>
      <c r="B119" t="s">
        <v>2334</v>
      </c>
      <c r="C119" t="s">
        <v>2343</v>
      </c>
      <c r="D119" t="s">
        <v>2344</v>
      </c>
    </row>
    <row r="120" spans="1:4">
      <c r="A120">
        <v>119</v>
      </c>
      <c r="B120" t="s">
        <v>2334</v>
      </c>
      <c r="C120" t="s">
        <v>2345</v>
      </c>
      <c r="D120" t="s">
        <v>2346</v>
      </c>
    </row>
    <row r="121" spans="1:4">
      <c r="A121">
        <v>120</v>
      </c>
      <c r="B121" t="s">
        <v>2334</v>
      </c>
      <c r="C121" t="s">
        <v>2347</v>
      </c>
      <c r="D121" t="s">
        <v>2348</v>
      </c>
    </row>
    <row r="122" spans="1:4">
      <c r="A122">
        <v>121</v>
      </c>
      <c r="B122" t="s">
        <v>2334</v>
      </c>
      <c r="C122" t="s">
        <v>2349</v>
      </c>
      <c r="D122" t="s">
        <v>2350</v>
      </c>
    </row>
    <row r="123" spans="1:4">
      <c r="A123">
        <v>122</v>
      </c>
      <c r="B123" t="s">
        <v>2334</v>
      </c>
      <c r="C123" t="s">
        <v>2351</v>
      </c>
      <c r="D123" t="s">
        <v>2352</v>
      </c>
    </row>
    <row r="124" spans="1:4">
      <c r="A124">
        <v>123</v>
      </c>
      <c r="B124" t="s">
        <v>2334</v>
      </c>
      <c r="C124" t="s">
        <v>2353</v>
      </c>
      <c r="D124" t="s">
        <v>2354</v>
      </c>
    </row>
    <row r="125" spans="1:4">
      <c r="A125">
        <v>124</v>
      </c>
      <c r="B125" t="s">
        <v>2334</v>
      </c>
      <c r="C125" t="s">
        <v>2355</v>
      </c>
      <c r="D125" t="s">
        <v>2356</v>
      </c>
    </row>
    <row r="126" spans="1:4">
      <c r="A126">
        <v>125</v>
      </c>
      <c r="B126" t="s">
        <v>2334</v>
      </c>
      <c r="C126" t="s">
        <v>2357</v>
      </c>
      <c r="D126" t="s">
        <v>2358</v>
      </c>
    </row>
    <row r="127" spans="1:4">
      <c r="A127">
        <v>126</v>
      </c>
      <c r="B127" t="s">
        <v>2334</v>
      </c>
      <c r="C127" t="s">
        <v>2359</v>
      </c>
      <c r="D127" t="s">
        <v>2360</v>
      </c>
    </row>
    <row r="128" spans="1:4">
      <c r="A128">
        <v>127</v>
      </c>
      <c r="B128" t="s">
        <v>2334</v>
      </c>
      <c r="C128" t="s">
        <v>2361</v>
      </c>
      <c r="D128" t="s">
        <v>2362</v>
      </c>
    </row>
    <row r="129" spans="1:4">
      <c r="A129">
        <v>128</v>
      </c>
      <c r="B129" t="s">
        <v>2363</v>
      </c>
      <c r="C129" t="s">
        <v>2365</v>
      </c>
      <c r="D129" t="s">
        <v>2366</v>
      </c>
    </row>
    <row r="130" spans="1:4">
      <c r="A130">
        <v>129</v>
      </c>
      <c r="B130" t="s">
        <v>2363</v>
      </c>
      <c r="C130" t="s">
        <v>2367</v>
      </c>
      <c r="D130" t="s">
        <v>2368</v>
      </c>
    </row>
    <row r="131" spans="1:4">
      <c r="A131">
        <v>130</v>
      </c>
      <c r="B131" t="s">
        <v>2363</v>
      </c>
      <c r="C131" t="s">
        <v>2369</v>
      </c>
      <c r="D131" t="s">
        <v>2370</v>
      </c>
    </row>
    <row r="132" spans="1:4">
      <c r="A132">
        <v>131</v>
      </c>
      <c r="B132" t="s">
        <v>2363</v>
      </c>
      <c r="C132" t="s">
        <v>2371</v>
      </c>
      <c r="D132" t="s">
        <v>2372</v>
      </c>
    </row>
    <row r="133" spans="1:4">
      <c r="A133">
        <v>132</v>
      </c>
      <c r="B133" t="s">
        <v>2363</v>
      </c>
      <c r="C133" t="s">
        <v>2373</v>
      </c>
      <c r="D133" t="s">
        <v>2374</v>
      </c>
    </row>
    <row r="134" spans="1:4">
      <c r="A134">
        <v>133</v>
      </c>
      <c r="B134" t="s">
        <v>2363</v>
      </c>
      <c r="C134" t="s">
        <v>2363</v>
      </c>
      <c r="D134" t="s">
        <v>2364</v>
      </c>
    </row>
    <row r="135" spans="1:4">
      <c r="A135">
        <v>134</v>
      </c>
      <c r="B135" t="s">
        <v>2363</v>
      </c>
      <c r="C135" t="s">
        <v>2375</v>
      </c>
      <c r="D135" t="s">
        <v>2376</v>
      </c>
    </row>
    <row r="136" spans="1:4">
      <c r="A136">
        <v>135</v>
      </c>
      <c r="B136" t="s">
        <v>2363</v>
      </c>
      <c r="C136" t="s">
        <v>2377</v>
      </c>
      <c r="D136" t="s">
        <v>2378</v>
      </c>
    </row>
    <row r="137" spans="1:4">
      <c r="A137">
        <v>136</v>
      </c>
      <c r="B137" t="s">
        <v>2363</v>
      </c>
      <c r="C137" t="s">
        <v>2349</v>
      </c>
      <c r="D137" t="s">
        <v>2379</v>
      </c>
    </row>
    <row r="138" spans="1:4">
      <c r="A138">
        <v>137</v>
      </c>
      <c r="B138" t="s">
        <v>2363</v>
      </c>
      <c r="C138" t="s">
        <v>2380</v>
      </c>
      <c r="D138" t="s">
        <v>2381</v>
      </c>
    </row>
    <row r="139" spans="1:4">
      <c r="A139">
        <v>138</v>
      </c>
      <c r="B139" t="s">
        <v>2363</v>
      </c>
      <c r="C139" t="s">
        <v>2382</v>
      </c>
      <c r="D139" t="s">
        <v>2383</v>
      </c>
    </row>
    <row r="140" spans="1:4">
      <c r="A140">
        <v>139</v>
      </c>
      <c r="B140" t="s">
        <v>2363</v>
      </c>
      <c r="C140" t="s">
        <v>2167</v>
      </c>
      <c r="D140" t="s">
        <v>2384</v>
      </c>
    </row>
    <row r="141" spans="1:4">
      <c r="A141">
        <v>140</v>
      </c>
      <c r="B141" t="s">
        <v>2363</v>
      </c>
      <c r="C141" t="s">
        <v>2385</v>
      </c>
      <c r="D141" t="s">
        <v>2386</v>
      </c>
    </row>
    <row r="142" spans="1:4">
      <c r="A142">
        <v>141</v>
      </c>
      <c r="B142" t="s">
        <v>2363</v>
      </c>
      <c r="C142" t="s">
        <v>2387</v>
      </c>
      <c r="D142" t="s">
        <v>2388</v>
      </c>
    </row>
    <row r="143" spans="1:4">
      <c r="A143">
        <v>142</v>
      </c>
      <c r="B143" t="s">
        <v>2389</v>
      </c>
      <c r="C143" t="s">
        <v>2391</v>
      </c>
      <c r="D143" t="s">
        <v>2392</v>
      </c>
    </row>
    <row r="144" spans="1:4">
      <c r="A144">
        <v>143</v>
      </c>
      <c r="B144" t="s">
        <v>2389</v>
      </c>
      <c r="C144" t="s">
        <v>2393</v>
      </c>
      <c r="D144" t="s">
        <v>2394</v>
      </c>
    </row>
    <row r="145" spans="1:4">
      <c r="A145">
        <v>144</v>
      </c>
      <c r="B145" t="s">
        <v>2389</v>
      </c>
      <c r="C145" t="s">
        <v>2310</v>
      </c>
      <c r="D145" t="s">
        <v>2395</v>
      </c>
    </row>
    <row r="146" spans="1:4">
      <c r="A146">
        <v>145</v>
      </c>
      <c r="B146" t="s">
        <v>2389</v>
      </c>
      <c r="C146" t="s">
        <v>2396</v>
      </c>
      <c r="D146" t="s">
        <v>2397</v>
      </c>
    </row>
    <row r="147" spans="1:4">
      <c r="A147">
        <v>146</v>
      </c>
      <c r="B147" t="s">
        <v>2389</v>
      </c>
      <c r="C147" t="s">
        <v>2398</v>
      </c>
      <c r="D147" t="s">
        <v>2399</v>
      </c>
    </row>
    <row r="148" spans="1:4">
      <c r="A148">
        <v>147</v>
      </c>
      <c r="B148" t="s">
        <v>2389</v>
      </c>
      <c r="C148" t="s">
        <v>2389</v>
      </c>
      <c r="D148" t="s">
        <v>2390</v>
      </c>
    </row>
    <row r="149" spans="1:4">
      <c r="A149">
        <v>148</v>
      </c>
      <c r="B149" t="s">
        <v>2389</v>
      </c>
      <c r="C149" t="s">
        <v>2400</v>
      </c>
      <c r="D149" t="s">
        <v>2401</v>
      </c>
    </row>
    <row r="150" spans="1:4">
      <c r="A150">
        <v>149</v>
      </c>
      <c r="B150" t="s">
        <v>2389</v>
      </c>
      <c r="C150" t="s">
        <v>2402</v>
      </c>
      <c r="D150" t="s">
        <v>2403</v>
      </c>
    </row>
    <row r="151" spans="1:4">
      <c r="A151">
        <v>150</v>
      </c>
      <c r="B151" t="s">
        <v>2389</v>
      </c>
      <c r="C151" t="s">
        <v>2404</v>
      </c>
      <c r="D151" t="s">
        <v>2405</v>
      </c>
    </row>
    <row r="152" spans="1:4">
      <c r="A152">
        <v>151</v>
      </c>
      <c r="B152" t="s">
        <v>2389</v>
      </c>
      <c r="C152" t="s">
        <v>2326</v>
      </c>
      <c r="D152" t="s">
        <v>2406</v>
      </c>
    </row>
    <row r="153" spans="1:4">
      <c r="A153">
        <v>152</v>
      </c>
      <c r="B153" t="s">
        <v>2389</v>
      </c>
      <c r="C153" t="s">
        <v>2407</v>
      </c>
      <c r="D153" t="s">
        <v>2408</v>
      </c>
    </row>
    <row r="154" spans="1:4">
      <c r="A154">
        <v>153</v>
      </c>
      <c r="B154" t="s">
        <v>2389</v>
      </c>
      <c r="C154" t="s">
        <v>2409</v>
      </c>
      <c r="D154" t="s">
        <v>2410</v>
      </c>
    </row>
    <row r="155" spans="1:4">
      <c r="A155">
        <v>154</v>
      </c>
      <c r="B155" t="s">
        <v>2389</v>
      </c>
      <c r="C155" t="s">
        <v>2411</v>
      </c>
      <c r="D155" t="s">
        <v>2412</v>
      </c>
    </row>
    <row r="156" spans="1:4">
      <c r="A156">
        <v>155</v>
      </c>
      <c r="B156" t="s">
        <v>2389</v>
      </c>
      <c r="C156" t="s">
        <v>2413</v>
      </c>
      <c r="D156" t="s">
        <v>2414</v>
      </c>
    </row>
    <row r="157" spans="1:4">
      <c r="A157">
        <v>156</v>
      </c>
      <c r="B157" t="s">
        <v>2389</v>
      </c>
      <c r="C157" t="s">
        <v>2415</v>
      </c>
      <c r="D157" t="s">
        <v>2416</v>
      </c>
    </row>
    <row r="158" spans="1:4">
      <c r="A158">
        <v>157</v>
      </c>
      <c r="B158" t="s">
        <v>2389</v>
      </c>
      <c r="C158" t="s">
        <v>2295</v>
      </c>
      <c r="D158" t="s">
        <v>2417</v>
      </c>
    </row>
    <row r="159" spans="1:4">
      <c r="A159">
        <v>158</v>
      </c>
      <c r="B159" t="s">
        <v>2389</v>
      </c>
      <c r="C159" t="s">
        <v>2297</v>
      </c>
      <c r="D159" t="s">
        <v>2418</v>
      </c>
    </row>
    <row r="160" spans="1:4">
      <c r="A160">
        <v>159</v>
      </c>
      <c r="B160" t="s">
        <v>2389</v>
      </c>
      <c r="C160" t="s">
        <v>2419</v>
      </c>
      <c r="D160" t="s">
        <v>2420</v>
      </c>
    </row>
    <row r="161" spans="1:4">
      <c r="A161">
        <v>160</v>
      </c>
      <c r="B161" t="s">
        <v>2389</v>
      </c>
      <c r="C161" t="s">
        <v>2421</v>
      </c>
      <c r="D161" t="s">
        <v>2422</v>
      </c>
    </row>
    <row r="162" spans="1:4">
      <c r="A162">
        <v>161</v>
      </c>
      <c r="B162" t="s">
        <v>2389</v>
      </c>
      <c r="C162" t="s">
        <v>2423</v>
      </c>
      <c r="D162" t="s">
        <v>2424</v>
      </c>
    </row>
    <row r="163" spans="1:4">
      <c r="A163">
        <v>162</v>
      </c>
      <c r="B163" t="s">
        <v>2425</v>
      </c>
      <c r="C163" t="s">
        <v>2147</v>
      </c>
      <c r="D163" t="s">
        <v>2427</v>
      </c>
    </row>
    <row r="164" spans="1:4">
      <c r="A164">
        <v>163</v>
      </c>
      <c r="B164" t="s">
        <v>2425</v>
      </c>
      <c r="C164" t="s">
        <v>2428</v>
      </c>
      <c r="D164" t="s">
        <v>2429</v>
      </c>
    </row>
    <row r="165" spans="1:4">
      <c r="A165">
        <v>164</v>
      </c>
      <c r="B165" t="s">
        <v>2425</v>
      </c>
      <c r="C165" t="s">
        <v>2430</v>
      </c>
      <c r="D165" t="s">
        <v>2431</v>
      </c>
    </row>
    <row r="166" spans="1:4">
      <c r="A166">
        <v>165</v>
      </c>
      <c r="B166" t="s">
        <v>2425</v>
      </c>
      <c r="C166" t="s">
        <v>2432</v>
      </c>
      <c r="D166" t="s">
        <v>2433</v>
      </c>
    </row>
    <row r="167" spans="1:4">
      <c r="A167">
        <v>166</v>
      </c>
      <c r="B167" t="s">
        <v>2425</v>
      </c>
      <c r="C167" t="s">
        <v>2434</v>
      </c>
      <c r="D167" t="s">
        <v>2435</v>
      </c>
    </row>
    <row r="168" spans="1:4">
      <c r="A168">
        <v>167</v>
      </c>
      <c r="B168" t="s">
        <v>2425</v>
      </c>
      <c r="C168" t="s">
        <v>2375</v>
      </c>
      <c r="D168" t="s">
        <v>2436</v>
      </c>
    </row>
    <row r="169" spans="1:4">
      <c r="A169">
        <v>168</v>
      </c>
      <c r="B169" t="s">
        <v>2425</v>
      </c>
      <c r="C169" t="s">
        <v>2437</v>
      </c>
      <c r="D169" t="s">
        <v>2438</v>
      </c>
    </row>
    <row r="170" spans="1:4">
      <c r="A170">
        <v>169</v>
      </c>
      <c r="B170" t="s">
        <v>2425</v>
      </c>
      <c r="C170" t="s">
        <v>2425</v>
      </c>
      <c r="D170" t="s">
        <v>2426</v>
      </c>
    </row>
    <row r="171" spans="1:4">
      <c r="A171">
        <v>170</v>
      </c>
      <c r="B171" t="s">
        <v>2425</v>
      </c>
      <c r="C171" t="s">
        <v>2439</v>
      </c>
      <c r="D171" t="s">
        <v>2440</v>
      </c>
    </row>
    <row r="172" spans="1:4">
      <c r="A172">
        <v>171</v>
      </c>
      <c r="B172" t="s">
        <v>2425</v>
      </c>
      <c r="C172" t="s">
        <v>2441</v>
      </c>
      <c r="D172" t="s">
        <v>2442</v>
      </c>
    </row>
    <row r="173" spans="1:4">
      <c r="A173">
        <v>172</v>
      </c>
      <c r="B173" t="s">
        <v>2425</v>
      </c>
      <c r="C173" t="s">
        <v>2443</v>
      </c>
      <c r="D173" t="s">
        <v>2444</v>
      </c>
    </row>
    <row r="174" spans="1:4">
      <c r="A174">
        <v>173</v>
      </c>
      <c r="B174" t="s">
        <v>2425</v>
      </c>
      <c r="C174" t="s">
        <v>2445</v>
      </c>
      <c r="D174" t="s">
        <v>2446</v>
      </c>
    </row>
    <row r="175" spans="1:4">
      <c r="A175">
        <v>174</v>
      </c>
      <c r="B175" t="s">
        <v>2447</v>
      </c>
      <c r="C175" t="s">
        <v>2449</v>
      </c>
      <c r="D175" t="s">
        <v>2450</v>
      </c>
    </row>
    <row r="176" spans="1:4">
      <c r="A176">
        <v>175</v>
      </c>
      <c r="B176" t="s">
        <v>2447</v>
      </c>
      <c r="C176" t="s">
        <v>2451</v>
      </c>
      <c r="D176" t="s">
        <v>2452</v>
      </c>
    </row>
    <row r="177" spans="1:4">
      <c r="A177">
        <v>176</v>
      </c>
      <c r="B177" t="s">
        <v>2447</v>
      </c>
      <c r="C177" t="s">
        <v>2453</v>
      </c>
      <c r="D177" t="s">
        <v>2454</v>
      </c>
    </row>
    <row r="178" spans="1:4">
      <c r="A178">
        <v>177</v>
      </c>
      <c r="B178" t="s">
        <v>2447</v>
      </c>
      <c r="C178" t="s">
        <v>2455</v>
      </c>
      <c r="D178" t="s">
        <v>2456</v>
      </c>
    </row>
    <row r="179" spans="1:4">
      <c r="A179">
        <v>178</v>
      </c>
      <c r="B179" t="s">
        <v>2447</v>
      </c>
      <c r="C179" t="s">
        <v>2447</v>
      </c>
      <c r="D179" t="s">
        <v>2448</v>
      </c>
    </row>
    <row r="180" spans="1:4">
      <c r="A180">
        <v>179</v>
      </c>
      <c r="B180" t="s">
        <v>2447</v>
      </c>
      <c r="C180" t="s">
        <v>2457</v>
      </c>
      <c r="D180" t="s">
        <v>2458</v>
      </c>
    </row>
    <row r="181" spans="1:4">
      <c r="A181">
        <v>180</v>
      </c>
      <c r="B181" t="s">
        <v>2447</v>
      </c>
      <c r="C181" t="s">
        <v>2459</v>
      </c>
      <c r="D181" t="s">
        <v>2460</v>
      </c>
    </row>
    <row r="182" spans="1:4">
      <c r="A182">
        <v>181</v>
      </c>
      <c r="B182" t="s">
        <v>2447</v>
      </c>
      <c r="C182" t="s">
        <v>2461</v>
      </c>
      <c r="D182" t="s">
        <v>2462</v>
      </c>
    </row>
    <row r="183" spans="1:4">
      <c r="A183">
        <v>182</v>
      </c>
      <c r="B183" t="s">
        <v>2447</v>
      </c>
      <c r="C183" t="s">
        <v>2463</v>
      </c>
      <c r="D183" t="s">
        <v>2464</v>
      </c>
    </row>
    <row r="184" spans="1:4">
      <c r="A184">
        <v>183</v>
      </c>
      <c r="B184" t="s">
        <v>2447</v>
      </c>
      <c r="C184" t="s">
        <v>2465</v>
      </c>
      <c r="D184" t="s">
        <v>2466</v>
      </c>
    </row>
    <row r="185" spans="1:4">
      <c r="A185">
        <v>184</v>
      </c>
      <c r="B185" t="s">
        <v>2447</v>
      </c>
      <c r="C185" t="s">
        <v>2467</v>
      </c>
      <c r="D185" t="s">
        <v>2468</v>
      </c>
    </row>
    <row r="186" spans="1:4">
      <c r="A186">
        <v>185</v>
      </c>
      <c r="B186" t="s">
        <v>2469</v>
      </c>
      <c r="C186" t="s">
        <v>2471</v>
      </c>
      <c r="D186" t="s">
        <v>2472</v>
      </c>
    </row>
    <row r="187" spans="1:4">
      <c r="A187">
        <v>186</v>
      </c>
      <c r="B187" t="s">
        <v>2469</v>
      </c>
      <c r="C187" t="s">
        <v>2473</v>
      </c>
      <c r="D187" t="s">
        <v>2474</v>
      </c>
    </row>
    <row r="188" spans="1:4">
      <c r="A188">
        <v>187</v>
      </c>
      <c r="B188" t="s">
        <v>2469</v>
      </c>
      <c r="C188" t="s">
        <v>2475</v>
      </c>
      <c r="D188" t="s">
        <v>2476</v>
      </c>
    </row>
    <row r="189" spans="1:4">
      <c r="A189">
        <v>188</v>
      </c>
      <c r="B189" t="s">
        <v>2469</v>
      </c>
      <c r="C189" t="s">
        <v>2453</v>
      </c>
      <c r="D189" t="s">
        <v>2477</v>
      </c>
    </row>
    <row r="190" spans="1:4">
      <c r="A190">
        <v>189</v>
      </c>
      <c r="B190" t="s">
        <v>2469</v>
      </c>
      <c r="C190" t="s">
        <v>2469</v>
      </c>
      <c r="D190" t="s">
        <v>2470</v>
      </c>
    </row>
    <row r="191" spans="1:4">
      <c r="A191">
        <v>190</v>
      </c>
      <c r="B191" t="s">
        <v>2469</v>
      </c>
      <c r="C191" t="s">
        <v>2478</v>
      </c>
      <c r="D191" t="s">
        <v>2479</v>
      </c>
    </row>
    <row r="192" spans="1:4">
      <c r="A192">
        <v>191</v>
      </c>
      <c r="B192" t="s">
        <v>2469</v>
      </c>
      <c r="C192" t="s">
        <v>2480</v>
      </c>
      <c r="D192" t="s">
        <v>2481</v>
      </c>
    </row>
    <row r="193" spans="1:4">
      <c r="A193">
        <v>192</v>
      </c>
      <c r="B193" t="s">
        <v>2469</v>
      </c>
      <c r="C193" t="s">
        <v>2316</v>
      </c>
      <c r="D193" t="s">
        <v>2482</v>
      </c>
    </row>
    <row r="194" spans="1:4">
      <c r="A194">
        <v>193</v>
      </c>
      <c r="B194" t="s">
        <v>2469</v>
      </c>
      <c r="C194" t="s">
        <v>2483</v>
      </c>
      <c r="D194" t="s">
        <v>2484</v>
      </c>
    </row>
    <row r="195" spans="1:4">
      <c r="A195">
        <v>194</v>
      </c>
      <c r="B195" t="s">
        <v>2469</v>
      </c>
      <c r="C195" t="s">
        <v>2485</v>
      </c>
      <c r="D195" t="s">
        <v>2486</v>
      </c>
    </row>
    <row r="196" spans="1:4">
      <c r="A196">
        <v>195</v>
      </c>
      <c r="B196" t="s">
        <v>2469</v>
      </c>
      <c r="C196" t="s">
        <v>2487</v>
      </c>
      <c r="D196" t="s">
        <v>2488</v>
      </c>
    </row>
    <row r="197" spans="1:4">
      <c r="A197">
        <v>196</v>
      </c>
      <c r="B197" t="s">
        <v>2469</v>
      </c>
      <c r="C197" t="s">
        <v>2489</v>
      </c>
      <c r="D197" t="s">
        <v>2490</v>
      </c>
    </row>
    <row r="198" spans="1:4">
      <c r="A198">
        <v>197</v>
      </c>
      <c r="B198" t="s">
        <v>2469</v>
      </c>
      <c r="C198" t="s">
        <v>2491</v>
      </c>
      <c r="D198" t="s">
        <v>2492</v>
      </c>
    </row>
    <row r="199" spans="1:4">
      <c r="A199">
        <v>198</v>
      </c>
      <c r="B199" t="s">
        <v>2469</v>
      </c>
      <c r="C199" t="s">
        <v>2493</v>
      </c>
      <c r="D199" t="s">
        <v>2494</v>
      </c>
    </row>
    <row r="200" spans="1:4">
      <c r="A200">
        <v>199</v>
      </c>
      <c r="B200" t="s">
        <v>2469</v>
      </c>
      <c r="C200" t="s">
        <v>2495</v>
      </c>
      <c r="D200" t="s">
        <v>2496</v>
      </c>
    </row>
    <row r="201" spans="1:4">
      <c r="A201">
        <v>200</v>
      </c>
      <c r="B201" t="s">
        <v>2469</v>
      </c>
      <c r="C201" t="s">
        <v>2497</v>
      </c>
      <c r="D201" t="s">
        <v>2498</v>
      </c>
    </row>
    <row r="202" spans="1:4">
      <c r="A202">
        <v>201</v>
      </c>
      <c r="B202" t="s">
        <v>2469</v>
      </c>
      <c r="C202" t="s">
        <v>2499</v>
      </c>
      <c r="D202" t="s">
        <v>2500</v>
      </c>
    </row>
    <row r="203" spans="1:4">
      <c r="A203">
        <v>202</v>
      </c>
      <c r="B203" t="s">
        <v>2501</v>
      </c>
      <c r="C203" t="s">
        <v>2503</v>
      </c>
      <c r="D203" t="s">
        <v>2504</v>
      </c>
    </row>
    <row r="204" spans="1:4">
      <c r="A204">
        <v>203</v>
      </c>
      <c r="B204" t="s">
        <v>2501</v>
      </c>
      <c r="C204" t="s">
        <v>2505</v>
      </c>
      <c r="D204" t="s">
        <v>2506</v>
      </c>
    </row>
    <row r="205" spans="1:4">
      <c r="A205">
        <v>204</v>
      </c>
      <c r="B205" t="s">
        <v>2501</v>
      </c>
      <c r="C205" t="s">
        <v>2501</v>
      </c>
      <c r="D205" t="s">
        <v>2502</v>
      </c>
    </row>
    <row r="206" spans="1:4">
      <c r="A206">
        <v>205</v>
      </c>
      <c r="B206" t="s">
        <v>2501</v>
      </c>
      <c r="C206" t="s">
        <v>2507</v>
      </c>
      <c r="D206" t="s">
        <v>2508</v>
      </c>
    </row>
    <row r="207" spans="1:4">
      <c r="A207">
        <v>206</v>
      </c>
      <c r="B207" t="s">
        <v>2501</v>
      </c>
      <c r="C207" t="s">
        <v>2509</v>
      </c>
      <c r="D207" t="s">
        <v>2510</v>
      </c>
    </row>
    <row r="208" spans="1:4">
      <c r="A208">
        <v>207</v>
      </c>
      <c r="B208" t="s">
        <v>2501</v>
      </c>
      <c r="C208" t="s">
        <v>2511</v>
      </c>
      <c r="D208" t="s">
        <v>2512</v>
      </c>
    </row>
    <row r="209" spans="1:4">
      <c r="A209">
        <v>208</v>
      </c>
      <c r="B209" t="s">
        <v>2501</v>
      </c>
      <c r="C209" t="s">
        <v>2513</v>
      </c>
      <c r="D209" t="s">
        <v>2514</v>
      </c>
    </row>
    <row r="210" spans="1:4">
      <c r="A210">
        <v>209</v>
      </c>
      <c r="B210" t="s">
        <v>2501</v>
      </c>
      <c r="C210" t="s">
        <v>2515</v>
      </c>
      <c r="D210" t="s">
        <v>2516</v>
      </c>
    </row>
    <row r="211" spans="1:4">
      <c r="A211">
        <v>210</v>
      </c>
      <c r="B211" t="s">
        <v>2501</v>
      </c>
      <c r="C211" t="s">
        <v>2517</v>
      </c>
      <c r="D211" t="s">
        <v>2518</v>
      </c>
    </row>
    <row r="212" spans="1:4">
      <c r="A212">
        <v>211</v>
      </c>
      <c r="B212" t="s">
        <v>2501</v>
      </c>
      <c r="C212" t="s">
        <v>2519</v>
      </c>
      <c r="D212" t="s">
        <v>2520</v>
      </c>
    </row>
    <row r="213" spans="1:4">
      <c r="A213">
        <v>212</v>
      </c>
      <c r="B213" t="s">
        <v>2521</v>
      </c>
      <c r="C213" t="s">
        <v>2393</v>
      </c>
      <c r="D213" t="s">
        <v>2523</v>
      </c>
    </row>
    <row r="214" spans="1:4">
      <c r="A214">
        <v>213</v>
      </c>
      <c r="B214" t="s">
        <v>2521</v>
      </c>
      <c r="C214" t="s">
        <v>2524</v>
      </c>
      <c r="D214" t="s">
        <v>2525</v>
      </c>
    </row>
    <row r="215" spans="1:4">
      <c r="A215">
        <v>214</v>
      </c>
      <c r="B215" t="s">
        <v>2521</v>
      </c>
      <c r="C215" t="s">
        <v>2526</v>
      </c>
      <c r="D215" t="s">
        <v>2527</v>
      </c>
    </row>
    <row r="216" spans="1:4">
      <c r="A216">
        <v>215</v>
      </c>
      <c r="B216" t="s">
        <v>2521</v>
      </c>
      <c r="C216" t="s">
        <v>2528</v>
      </c>
      <c r="D216" t="s">
        <v>2529</v>
      </c>
    </row>
    <row r="217" spans="1:4">
      <c r="A217">
        <v>216</v>
      </c>
      <c r="B217" t="s">
        <v>2521</v>
      </c>
      <c r="C217" t="s">
        <v>2521</v>
      </c>
      <c r="D217" t="s">
        <v>2522</v>
      </c>
    </row>
    <row r="218" spans="1:4">
      <c r="A218">
        <v>217</v>
      </c>
      <c r="B218" t="s">
        <v>2521</v>
      </c>
      <c r="C218" t="s">
        <v>2530</v>
      </c>
      <c r="D218" t="s">
        <v>2531</v>
      </c>
    </row>
    <row r="219" spans="1:4">
      <c r="A219">
        <v>218</v>
      </c>
      <c r="B219" t="s">
        <v>2521</v>
      </c>
      <c r="C219" t="s">
        <v>2532</v>
      </c>
      <c r="D219" t="s">
        <v>2533</v>
      </c>
    </row>
    <row r="220" spans="1:4">
      <c r="A220">
        <v>219</v>
      </c>
      <c r="B220" t="s">
        <v>2521</v>
      </c>
      <c r="C220" t="s">
        <v>2534</v>
      </c>
      <c r="D220" t="s">
        <v>2535</v>
      </c>
    </row>
    <row r="221" spans="1:4">
      <c r="A221">
        <v>220</v>
      </c>
      <c r="B221" t="s">
        <v>2521</v>
      </c>
      <c r="C221" t="s">
        <v>2536</v>
      </c>
      <c r="D221" t="s">
        <v>2537</v>
      </c>
    </row>
    <row r="222" spans="1:4">
      <c r="A222">
        <v>221</v>
      </c>
      <c r="B222" t="s">
        <v>2521</v>
      </c>
      <c r="C222" t="s">
        <v>2538</v>
      </c>
      <c r="D222" t="s">
        <v>2539</v>
      </c>
    </row>
    <row r="223" spans="1:4">
      <c r="A223">
        <v>222</v>
      </c>
      <c r="B223" t="s">
        <v>2540</v>
      </c>
      <c r="C223" t="s">
        <v>2542</v>
      </c>
      <c r="D223" t="s">
        <v>2543</v>
      </c>
    </row>
    <row r="224" spans="1:4">
      <c r="A224">
        <v>223</v>
      </c>
      <c r="B224" t="s">
        <v>2540</v>
      </c>
      <c r="C224" t="s">
        <v>2544</v>
      </c>
      <c r="D224" t="s">
        <v>2545</v>
      </c>
    </row>
    <row r="225" spans="1:4">
      <c r="A225">
        <v>224</v>
      </c>
      <c r="B225" t="s">
        <v>2540</v>
      </c>
      <c r="C225" t="s">
        <v>2546</v>
      </c>
      <c r="D225" t="s">
        <v>2547</v>
      </c>
    </row>
    <row r="226" spans="1:4">
      <c r="A226">
        <v>225</v>
      </c>
      <c r="B226" t="s">
        <v>2540</v>
      </c>
      <c r="C226" t="s">
        <v>2548</v>
      </c>
      <c r="D226" t="s">
        <v>2549</v>
      </c>
    </row>
    <row r="227" spans="1:4">
      <c r="A227">
        <v>226</v>
      </c>
      <c r="B227" t="s">
        <v>2540</v>
      </c>
      <c r="C227" t="s">
        <v>2550</v>
      </c>
      <c r="D227" t="s">
        <v>2551</v>
      </c>
    </row>
    <row r="228" spans="1:4">
      <c r="A228">
        <v>227</v>
      </c>
      <c r="B228" t="s">
        <v>2540</v>
      </c>
      <c r="C228" t="s">
        <v>2552</v>
      </c>
      <c r="D228" t="s">
        <v>2553</v>
      </c>
    </row>
    <row r="229" spans="1:4">
      <c r="A229">
        <v>228</v>
      </c>
      <c r="B229" t="s">
        <v>2540</v>
      </c>
      <c r="C229" t="s">
        <v>2540</v>
      </c>
      <c r="D229" t="s">
        <v>2541</v>
      </c>
    </row>
    <row r="230" spans="1:4">
      <c r="A230">
        <v>229</v>
      </c>
      <c r="B230" t="s">
        <v>2540</v>
      </c>
      <c r="C230" t="s">
        <v>2554</v>
      </c>
      <c r="D230" t="s">
        <v>2555</v>
      </c>
    </row>
    <row r="231" spans="1:4">
      <c r="A231">
        <v>230</v>
      </c>
      <c r="B231" t="s">
        <v>2540</v>
      </c>
      <c r="C231" t="s">
        <v>2556</v>
      </c>
      <c r="D231" t="s">
        <v>2557</v>
      </c>
    </row>
    <row r="232" spans="1:4">
      <c r="A232">
        <v>231</v>
      </c>
      <c r="B232" t="s">
        <v>2540</v>
      </c>
      <c r="C232" t="s">
        <v>2558</v>
      </c>
      <c r="D232" t="s">
        <v>2559</v>
      </c>
    </row>
    <row r="233" spans="1:4">
      <c r="A233">
        <v>232</v>
      </c>
      <c r="B233" t="s">
        <v>2540</v>
      </c>
      <c r="C233" t="s">
        <v>2560</v>
      </c>
      <c r="D233" t="s">
        <v>2561</v>
      </c>
    </row>
    <row r="234" spans="1:4">
      <c r="A234">
        <v>233</v>
      </c>
      <c r="B234" t="s">
        <v>2540</v>
      </c>
      <c r="C234" t="s">
        <v>2562</v>
      </c>
      <c r="D234" t="s">
        <v>2563</v>
      </c>
    </row>
    <row r="235" spans="1:4">
      <c r="A235">
        <v>234</v>
      </c>
      <c r="B235" t="s">
        <v>2540</v>
      </c>
      <c r="C235" t="s">
        <v>2564</v>
      </c>
      <c r="D235" t="s">
        <v>2565</v>
      </c>
    </row>
    <row r="236" spans="1:4">
      <c r="A236">
        <v>235</v>
      </c>
      <c r="B236" t="s">
        <v>2540</v>
      </c>
      <c r="C236" t="s">
        <v>2566</v>
      </c>
      <c r="D236" t="s">
        <v>2567</v>
      </c>
    </row>
    <row r="237" spans="1:4">
      <c r="A237">
        <v>236</v>
      </c>
      <c r="B237" t="s">
        <v>2568</v>
      </c>
      <c r="C237" t="s">
        <v>2451</v>
      </c>
      <c r="D237" t="s">
        <v>2570</v>
      </c>
    </row>
    <row r="238" spans="1:4">
      <c r="A238">
        <v>237</v>
      </c>
      <c r="B238" t="s">
        <v>2568</v>
      </c>
      <c r="C238" t="s">
        <v>2571</v>
      </c>
      <c r="D238" t="s">
        <v>2572</v>
      </c>
    </row>
    <row r="239" spans="1:4">
      <c r="A239">
        <v>238</v>
      </c>
      <c r="B239" t="s">
        <v>2568</v>
      </c>
      <c r="C239" t="s">
        <v>2573</v>
      </c>
      <c r="D239" t="s">
        <v>2574</v>
      </c>
    </row>
    <row r="240" spans="1:4">
      <c r="A240">
        <v>239</v>
      </c>
      <c r="B240" t="s">
        <v>2568</v>
      </c>
      <c r="C240" t="s">
        <v>2575</v>
      </c>
      <c r="D240" t="s">
        <v>2576</v>
      </c>
    </row>
    <row r="241" spans="1:4">
      <c r="A241">
        <v>240</v>
      </c>
      <c r="B241" t="s">
        <v>2568</v>
      </c>
      <c r="C241" t="s">
        <v>2577</v>
      </c>
      <c r="D241" t="s">
        <v>2578</v>
      </c>
    </row>
    <row r="242" spans="1:4">
      <c r="A242">
        <v>241</v>
      </c>
      <c r="B242" t="s">
        <v>2568</v>
      </c>
      <c r="C242" t="s">
        <v>2579</v>
      </c>
      <c r="D242" t="s">
        <v>2580</v>
      </c>
    </row>
    <row r="243" spans="1:4">
      <c r="A243">
        <v>242</v>
      </c>
      <c r="B243" t="s">
        <v>2568</v>
      </c>
      <c r="C243" t="s">
        <v>2568</v>
      </c>
      <c r="D243" t="s">
        <v>2569</v>
      </c>
    </row>
    <row r="244" spans="1:4">
      <c r="A244">
        <v>243</v>
      </c>
      <c r="B244" t="s">
        <v>2568</v>
      </c>
      <c r="C244" t="s">
        <v>2581</v>
      </c>
      <c r="D244" t="s">
        <v>2582</v>
      </c>
    </row>
    <row r="245" spans="1:4">
      <c r="A245">
        <v>244</v>
      </c>
      <c r="B245" t="s">
        <v>2568</v>
      </c>
      <c r="C245" t="s">
        <v>2583</v>
      </c>
      <c r="D245" t="s">
        <v>2584</v>
      </c>
    </row>
    <row r="246" spans="1:4">
      <c r="A246">
        <v>245</v>
      </c>
      <c r="B246" t="s">
        <v>2568</v>
      </c>
      <c r="C246" t="s">
        <v>2585</v>
      </c>
      <c r="D246" t="s">
        <v>2586</v>
      </c>
    </row>
    <row r="247" spans="1:4">
      <c r="A247">
        <v>246</v>
      </c>
      <c r="B247" t="s">
        <v>2568</v>
      </c>
      <c r="C247" t="s">
        <v>2587</v>
      </c>
      <c r="D247" t="s">
        <v>2588</v>
      </c>
    </row>
    <row r="248" spans="1:4">
      <c r="A248">
        <v>247</v>
      </c>
      <c r="B248" t="s">
        <v>2568</v>
      </c>
      <c r="C248" t="s">
        <v>2589</v>
      </c>
      <c r="D248" t="s">
        <v>2590</v>
      </c>
    </row>
    <row r="249" spans="1:4">
      <c r="A249">
        <v>248</v>
      </c>
      <c r="B249" t="s">
        <v>2568</v>
      </c>
      <c r="C249" t="s">
        <v>2591</v>
      </c>
      <c r="D249" t="s">
        <v>2592</v>
      </c>
    </row>
    <row r="250" spans="1:4">
      <c r="A250">
        <v>249</v>
      </c>
      <c r="B250" t="s">
        <v>2568</v>
      </c>
      <c r="C250" t="s">
        <v>2593</v>
      </c>
      <c r="D250" t="s">
        <v>2594</v>
      </c>
    </row>
    <row r="251" spans="1:4">
      <c r="A251">
        <v>250</v>
      </c>
      <c r="B251" t="s">
        <v>2595</v>
      </c>
      <c r="C251" t="s">
        <v>2597</v>
      </c>
      <c r="D251" t="s">
        <v>2598</v>
      </c>
    </row>
    <row r="252" spans="1:4">
      <c r="A252">
        <v>251</v>
      </c>
      <c r="B252" t="s">
        <v>2595</v>
      </c>
      <c r="C252" t="s">
        <v>2599</v>
      </c>
      <c r="D252" t="s">
        <v>2600</v>
      </c>
    </row>
    <row r="253" spans="1:4">
      <c r="A253">
        <v>252</v>
      </c>
      <c r="B253" t="s">
        <v>2595</v>
      </c>
      <c r="C253" t="s">
        <v>2546</v>
      </c>
      <c r="D253" t="s">
        <v>2601</v>
      </c>
    </row>
    <row r="254" spans="1:4">
      <c r="A254">
        <v>253</v>
      </c>
      <c r="B254" t="s">
        <v>2595</v>
      </c>
      <c r="C254" t="s">
        <v>2602</v>
      </c>
      <c r="D254" t="s">
        <v>2603</v>
      </c>
    </row>
    <row r="255" spans="1:4">
      <c r="A255">
        <v>254</v>
      </c>
      <c r="B255" t="s">
        <v>2595</v>
      </c>
      <c r="C255" t="s">
        <v>2604</v>
      </c>
      <c r="D255" t="s">
        <v>2605</v>
      </c>
    </row>
    <row r="256" spans="1:4">
      <c r="A256">
        <v>255</v>
      </c>
      <c r="B256" t="s">
        <v>2595</v>
      </c>
      <c r="C256" t="s">
        <v>2595</v>
      </c>
      <c r="D256" t="s">
        <v>2596</v>
      </c>
    </row>
    <row r="257" spans="1:4">
      <c r="A257">
        <v>256</v>
      </c>
      <c r="B257" t="s">
        <v>2595</v>
      </c>
      <c r="C257" t="s">
        <v>2606</v>
      </c>
      <c r="D257" t="s">
        <v>2607</v>
      </c>
    </row>
    <row r="258" spans="1:4">
      <c r="A258">
        <v>257</v>
      </c>
      <c r="B258" t="s">
        <v>2595</v>
      </c>
      <c r="C258" t="s">
        <v>2608</v>
      </c>
      <c r="D258" t="s">
        <v>2609</v>
      </c>
    </row>
    <row r="259" spans="1:4">
      <c r="A259">
        <v>258</v>
      </c>
      <c r="B259" t="s">
        <v>2595</v>
      </c>
      <c r="C259" t="s">
        <v>2610</v>
      </c>
      <c r="D259" t="s">
        <v>2611</v>
      </c>
    </row>
    <row r="260" spans="1:4">
      <c r="A260">
        <v>259</v>
      </c>
      <c r="B260" t="s">
        <v>2595</v>
      </c>
      <c r="C260" t="s">
        <v>2612</v>
      </c>
      <c r="D260" t="s">
        <v>2613</v>
      </c>
    </row>
    <row r="261" spans="1:4">
      <c r="A261">
        <v>260</v>
      </c>
      <c r="B261" t="s">
        <v>2595</v>
      </c>
      <c r="C261" t="s">
        <v>2614</v>
      </c>
      <c r="D261" t="s">
        <v>2615</v>
      </c>
    </row>
    <row r="262" spans="1:4">
      <c r="A262">
        <v>261</v>
      </c>
      <c r="B262" t="s">
        <v>2595</v>
      </c>
      <c r="C262" t="s">
        <v>2562</v>
      </c>
      <c r="D262" t="s">
        <v>2616</v>
      </c>
    </row>
    <row r="263" spans="1:4">
      <c r="A263">
        <v>262</v>
      </c>
      <c r="B263" t="s">
        <v>2595</v>
      </c>
      <c r="C263" t="s">
        <v>2617</v>
      </c>
      <c r="D263" t="s">
        <v>2618</v>
      </c>
    </row>
    <row r="264" spans="1:4">
      <c r="A264">
        <v>263</v>
      </c>
      <c r="B264" t="s">
        <v>2619</v>
      </c>
      <c r="C264" t="s">
        <v>2621</v>
      </c>
      <c r="D264" t="s">
        <v>2622</v>
      </c>
    </row>
    <row r="265" spans="1:4">
      <c r="A265">
        <v>264</v>
      </c>
      <c r="B265" t="s">
        <v>2619</v>
      </c>
      <c r="C265" t="s">
        <v>2219</v>
      </c>
      <c r="D265" t="s">
        <v>2623</v>
      </c>
    </row>
    <row r="266" spans="1:4">
      <c r="A266">
        <v>265</v>
      </c>
      <c r="B266" t="s">
        <v>2619</v>
      </c>
      <c r="C266" t="s">
        <v>2624</v>
      </c>
      <c r="D266" t="s">
        <v>2625</v>
      </c>
    </row>
    <row r="267" spans="1:4">
      <c r="A267">
        <v>266</v>
      </c>
      <c r="B267" t="s">
        <v>2619</v>
      </c>
      <c r="C267" t="s">
        <v>2626</v>
      </c>
      <c r="D267" t="s">
        <v>2627</v>
      </c>
    </row>
    <row r="268" spans="1:4">
      <c r="A268">
        <v>267</v>
      </c>
      <c r="B268" t="s">
        <v>2619</v>
      </c>
      <c r="C268" t="s">
        <v>2628</v>
      </c>
      <c r="D268" t="s">
        <v>2629</v>
      </c>
    </row>
    <row r="269" spans="1:4">
      <c r="A269">
        <v>268</v>
      </c>
      <c r="B269" t="s">
        <v>2619</v>
      </c>
      <c r="C269" t="s">
        <v>2630</v>
      </c>
      <c r="D269" t="s">
        <v>2631</v>
      </c>
    </row>
    <row r="270" spans="1:4">
      <c r="A270">
        <v>269</v>
      </c>
      <c r="B270" t="s">
        <v>2619</v>
      </c>
      <c r="C270" t="s">
        <v>2619</v>
      </c>
      <c r="D270" t="s">
        <v>2620</v>
      </c>
    </row>
    <row r="271" spans="1:4">
      <c r="A271">
        <v>270</v>
      </c>
      <c r="B271" t="s">
        <v>2619</v>
      </c>
      <c r="C271" t="s">
        <v>2632</v>
      </c>
      <c r="D271" t="s">
        <v>2633</v>
      </c>
    </row>
    <row r="272" spans="1:4">
      <c r="A272">
        <v>271</v>
      </c>
      <c r="B272" t="s">
        <v>2619</v>
      </c>
      <c r="C272" t="s">
        <v>2634</v>
      </c>
      <c r="D272" t="s">
        <v>2635</v>
      </c>
    </row>
    <row r="273" spans="1:4">
      <c r="A273">
        <v>272</v>
      </c>
      <c r="B273" t="s">
        <v>2619</v>
      </c>
      <c r="C273" t="s">
        <v>2636</v>
      </c>
      <c r="D273" t="s">
        <v>2637</v>
      </c>
    </row>
    <row r="274" spans="1:4">
      <c r="A274">
        <v>273</v>
      </c>
      <c r="B274" t="s">
        <v>2619</v>
      </c>
      <c r="C274" t="s">
        <v>2638</v>
      </c>
      <c r="D274" t="s">
        <v>2639</v>
      </c>
    </row>
    <row r="275" spans="1:4">
      <c r="A275">
        <v>274</v>
      </c>
      <c r="B275" t="s">
        <v>2619</v>
      </c>
      <c r="C275" t="s">
        <v>2301</v>
      </c>
      <c r="D275" t="s">
        <v>2640</v>
      </c>
    </row>
    <row r="276" spans="1:4">
      <c r="A276">
        <v>275</v>
      </c>
      <c r="B276" t="s">
        <v>2619</v>
      </c>
      <c r="C276" t="s">
        <v>2641</v>
      </c>
      <c r="D276" t="s">
        <v>2642</v>
      </c>
    </row>
    <row r="277" spans="1:4">
      <c r="A277">
        <v>276</v>
      </c>
      <c r="B277" t="s">
        <v>2619</v>
      </c>
      <c r="C277" t="s">
        <v>2643</v>
      </c>
      <c r="D277" t="s">
        <v>2644</v>
      </c>
    </row>
    <row r="278" spans="1:4">
      <c r="A278">
        <v>277</v>
      </c>
      <c r="B278" t="s">
        <v>2619</v>
      </c>
      <c r="C278" t="s">
        <v>2645</v>
      </c>
      <c r="D278" t="s">
        <v>2646</v>
      </c>
    </row>
    <row r="279" spans="1:4">
      <c r="A279">
        <v>278</v>
      </c>
      <c r="B279" t="s">
        <v>2647</v>
      </c>
      <c r="C279" t="s">
        <v>2649</v>
      </c>
      <c r="D279" t="s">
        <v>2650</v>
      </c>
    </row>
    <row r="280" spans="1:4">
      <c r="A280">
        <v>279</v>
      </c>
      <c r="B280" t="s">
        <v>2647</v>
      </c>
      <c r="C280" t="s">
        <v>2651</v>
      </c>
      <c r="D280" t="s">
        <v>2652</v>
      </c>
    </row>
    <row r="281" spans="1:4">
      <c r="A281">
        <v>280</v>
      </c>
      <c r="B281" t="s">
        <v>2647</v>
      </c>
      <c r="C281" t="s">
        <v>2653</v>
      </c>
      <c r="D281" t="s">
        <v>2654</v>
      </c>
    </row>
    <row r="282" spans="1:4">
      <c r="A282">
        <v>281</v>
      </c>
      <c r="B282" t="s">
        <v>2647</v>
      </c>
      <c r="C282" t="s">
        <v>2655</v>
      </c>
      <c r="D282" t="s">
        <v>2656</v>
      </c>
    </row>
    <row r="283" spans="1:4">
      <c r="A283">
        <v>282</v>
      </c>
      <c r="B283" t="s">
        <v>2647</v>
      </c>
      <c r="C283" t="s">
        <v>2657</v>
      </c>
      <c r="D283" t="s">
        <v>2658</v>
      </c>
    </row>
    <row r="284" spans="1:4">
      <c r="A284">
        <v>283</v>
      </c>
      <c r="B284" t="s">
        <v>2647</v>
      </c>
      <c r="C284" t="s">
        <v>2659</v>
      </c>
      <c r="D284" t="s">
        <v>2660</v>
      </c>
    </row>
    <row r="285" spans="1:4">
      <c r="A285">
        <v>284</v>
      </c>
      <c r="B285" t="s">
        <v>2647</v>
      </c>
      <c r="C285" t="s">
        <v>2661</v>
      </c>
      <c r="D285" t="s">
        <v>2662</v>
      </c>
    </row>
    <row r="286" spans="1:4">
      <c r="A286">
        <v>285</v>
      </c>
      <c r="B286" t="s">
        <v>2647</v>
      </c>
      <c r="C286" t="s">
        <v>2663</v>
      </c>
      <c r="D286" t="s">
        <v>2664</v>
      </c>
    </row>
    <row r="287" spans="1:4">
      <c r="A287">
        <v>286</v>
      </c>
      <c r="B287" t="s">
        <v>2647</v>
      </c>
      <c r="C287" t="s">
        <v>2647</v>
      </c>
      <c r="D287" t="s">
        <v>2648</v>
      </c>
    </row>
    <row r="288" spans="1:4">
      <c r="A288">
        <v>287</v>
      </c>
      <c r="B288" t="s">
        <v>2647</v>
      </c>
      <c r="C288" t="s">
        <v>2665</v>
      </c>
      <c r="D288" t="s">
        <v>2666</v>
      </c>
    </row>
    <row r="289" spans="1:4">
      <c r="A289">
        <v>288</v>
      </c>
      <c r="B289" t="s">
        <v>2647</v>
      </c>
      <c r="C289" t="s">
        <v>2667</v>
      </c>
      <c r="D289" t="s">
        <v>2668</v>
      </c>
    </row>
    <row r="290" spans="1:4">
      <c r="A290">
        <v>289</v>
      </c>
      <c r="B290" t="s">
        <v>2647</v>
      </c>
      <c r="C290" t="s">
        <v>2669</v>
      </c>
      <c r="D290" t="s">
        <v>2670</v>
      </c>
    </row>
    <row r="291" spans="1:4">
      <c r="A291">
        <v>290</v>
      </c>
      <c r="B291" t="s">
        <v>2671</v>
      </c>
      <c r="C291" t="s">
        <v>2673</v>
      </c>
      <c r="D291" t="s">
        <v>2674</v>
      </c>
    </row>
    <row r="292" spans="1:4">
      <c r="A292">
        <v>291</v>
      </c>
      <c r="B292" t="s">
        <v>2671</v>
      </c>
      <c r="C292" t="s">
        <v>2675</v>
      </c>
      <c r="D292" t="s">
        <v>2676</v>
      </c>
    </row>
    <row r="293" spans="1:4">
      <c r="A293">
        <v>292</v>
      </c>
      <c r="B293" t="s">
        <v>2671</v>
      </c>
      <c r="C293" t="s">
        <v>2677</v>
      </c>
      <c r="D293" t="s">
        <v>2678</v>
      </c>
    </row>
    <row r="294" spans="1:4">
      <c r="A294">
        <v>293</v>
      </c>
      <c r="B294" t="s">
        <v>2671</v>
      </c>
      <c r="C294" t="s">
        <v>2679</v>
      </c>
      <c r="D294" t="s">
        <v>2680</v>
      </c>
    </row>
    <row r="295" spans="1:4">
      <c r="A295">
        <v>294</v>
      </c>
      <c r="B295" t="s">
        <v>2671</v>
      </c>
      <c r="C295" t="s">
        <v>2681</v>
      </c>
      <c r="D295" t="s">
        <v>2682</v>
      </c>
    </row>
    <row r="296" spans="1:4">
      <c r="A296">
        <v>295</v>
      </c>
      <c r="B296" t="s">
        <v>2671</v>
      </c>
      <c r="C296" t="s">
        <v>2683</v>
      </c>
      <c r="D296" t="s">
        <v>2684</v>
      </c>
    </row>
    <row r="297" spans="1:4">
      <c r="A297">
        <v>296</v>
      </c>
      <c r="B297" t="s">
        <v>2671</v>
      </c>
      <c r="C297" t="s">
        <v>2685</v>
      </c>
      <c r="D297" t="s">
        <v>2686</v>
      </c>
    </row>
    <row r="298" spans="1:4">
      <c r="A298">
        <v>297</v>
      </c>
      <c r="B298" t="s">
        <v>2671</v>
      </c>
      <c r="C298" t="s">
        <v>2285</v>
      </c>
      <c r="D298" t="s">
        <v>2687</v>
      </c>
    </row>
    <row r="299" spans="1:4">
      <c r="A299">
        <v>298</v>
      </c>
      <c r="B299" t="s">
        <v>2671</v>
      </c>
      <c r="C299" t="s">
        <v>2688</v>
      </c>
      <c r="D299" t="s">
        <v>2689</v>
      </c>
    </row>
    <row r="300" spans="1:4">
      <c r="A300">
        <v>299</v>
      </c>
      <c r="B300" t="s">
        <v>2671</v>
      </c>
      <c r="C300" t="s">
        <v>2690</v>
      </c>
      <c r="D300" t="s">
        <v>2691</v>
      </c>
    </row>
    <row r="301" spans="1:4">
      <c r="A301">
        <v>300</v>
      </c>
      <c r="B301" t="s">
        <v>2671</v>
      </c>
      <c r="C301" t="s">
        <v>2692</v>
      </c>
      <c r="D301" t="s">
        <v>2693</v>
      </c>
    </row>
    <row r="302" spans="1:4">
      <c r="A302">
        <v>301</v>
      </c>
      <c r="B302" t="s">
        <v>2671</v>
      </c>
      <c r="C302" t="s">
        <v>2671</v>
      </c>
      <c r="D302" t="s">
        <v>2672</v>
      </c>
    </row>
    <row r="303" spans="1:4">
      <c r="A303">
        <v>302</v>
      </c>
      <c r="B303" t="s">
        <v>2671</v>
      </c>
      <c r="C303" t="s">
        <v>2694</v>
      </c>
      <c r="D303" t="s">
        <v>2695</v>
      </c>
    </row>
    <row r="304" spans="1:4">
      <c r="A304">
        <v>303</v>
      </c>
      <c r="B304" t="s">
        <v>2671</v>
      </c>
      <c r="C304" t="s">
        <v>2387</v>
      </c>
      <c r="D304" t="s">
        <v>2696</v>
      </c>
    </row>
    <row r="305" spans="1:4">
      <c r="A305">
        <v>304</v>
      </c>
      <c r="B305" t="s">
        <v>2671</v>
      </c>
      <c r="C305" t="s">
        <v>2697</v>
      </c>
      <c r="D305" t="s">
        <v>2698</v>
      </c>
    </row>
    <row r="306" spans="1:4">
      <c r="A306">
        <v>305</v>
      </c>
      <c r="B306" t="s">
        <v>2671</v>
      </c>
      <c r="C306" t="s">
        <v>2699</v>
      </c>
      <c r="D306" t="s">
        <v>2700</v>
      </c>
    </row>
    <row r="307" spans="1:4">
      <c r="A307">
        <v>306</v>
      </c>
      <c r="B307" t="s">
        <v>2671</v>
      </c>
      <c r="C307" t="s">
        <v>2701</v>
      </c>
      <c r="D307" t="s">
        <v>2702</v>
      </c>
    </row>
    <row r="308" spans="1:4">
      <c r="A308">
        <v>307</v>
      </c>
      <c r="B308" t="s">
        <v>2703</v>
      </c>
      <c r="C308" t="s">
        <v>2705</v>
      </c>
      <c r="D308" t="s">
        <v>2706</v>
      </c>
    </row>
    <row r="309" spans="1:4">
      <c r="A309">
        <v>308</v>
      </c>
      <c r="B309" t="s">
        <v>2703</v>
      </c>
      <c r="C309" t="s">
        <v>2707</v>
      </c>
      <c r="D309" t="s">
        <v>2708</v>
      </c>
    </row>
    <row r="310" spans="1:4">
      <c r="A310">
        <v>309</v>
      </c>
      <c r="B310" t="s">
        <v>2703</v>
      </c>
      <c r="C310" t="s">
        <v>2709</v>
      </c>
      <c r="D310" t="s">
        <v>2710</v>
      </c>
    </row>
    <row r="311" spans="1:4">
      <c r="A311">
        <v>310</v>
      </c>
      <c r="B311" t="s">
        <v>2703</v>
      </c>
      <c r="C311" t="s">
        <v>2711</v>
      </c>
      <c r="D311" t="s">
        <v>2712</v>
      </c>
    </row>
    <row r="312" spans="1:4">
      <c r="A312">
        <v>311</v>
      </c>
      <c r="B312" t="s">
        <v>2703</v>
      </c>
      <c r="C312" t="s">
        <v>2713</v>
      </c>
      <c r="D312" t="s">
        <v>2714</v>
      </c>
    </row>
    <row r="313" spans="1:4">
      <c r="A313">
        <v>312</v>
      </c>
      <c r="B313" t="s">
        <v>2703</v>
      </c>
      <c r="C313" t="s">
        <v>2715</v>
      </c>
      <c r="D313" t="s">
        <v>2716</v>
      </c>
    </row>
    <row r="314" spans="1:4">
      <c r="A314">
        <v>313</v>
      </c>
      <c r="B314" t="s">
        <v>2703</v>
      </c>
      <c r="C314" t="s">
        <v>2717</v>
      </c>
      <c r="D314" t="s">
        <v>2718</v>
      </c>
    </row>
    <row r="315" spans="1:4">
      <c r="A315">
        <v>314</v>
      </c>
      <c r="B315" t="s">
        <v>2703</v>
      </c>
      <c r="C315" t="s">
        <v>2719</v>
      </c>
      <c r="D315" t="s">
        <v>2720</v>
      </c>
    </row>
    <row r="316" spans="1:4">
      <c r="A316">
        <v>315</v>
      </c>
      <c r="B316" t="s">
        <v>2703</v>
      </c>
      <c r="C316" t="s">
        <v>2703</v>
      </c>
      <c r="D316" t="s">
        <v>2704</v>
      </c>
    </row>
    <row r="317" spans="1:4">
      <c r="A317">
        <v>316</v>
      </c>
      <c r="B317" t="s">
        <v>2703</v>
      </c>
      <c r="C317" t="s">
        <v>2721</v>
      </c>
      <c r="D317" t="s">
        <v>2722</v>
      </c>
    </row>
    <row r="318" spans="1:4">
      <c r="A318">
        <v>317</v>
      </c>
      <c r="B318" t="s">
        <v>2703</v>
      </c>
      <c r="C318" t="s">
        <v>2723</v>
      </c>
      <c r="D318" t="s">
        <v>2724</v>
      </c>
    </row>
    <row r="319" spans="1:4">
      <c r="A319">
        <v>318</v>
      </c>
      <c r="B319" t="s">
        <v>2703</v>
      </c>
      <c r="C319" t="s">
        <v>2725</v>
      </c>
      <c r="D319" t="s">
        <v>2726</v>
      </c>
    </row>
    <row r="320" spans="1:4">
      <c r="A320">
        <v>319</v>
      </c>
      <c r="B320" t="s">
        <v>2703</v>
      </c>
      <c r="C320" t="s">
        <v>2727</v>
      </c>
      <c r="D320" t="s">
        <v>2728</v>
      </c>
    </row>
    <row r="321" spans="1:4">
      <c r="A321">
        <v>320</v>
      </c>
      <c r="B321" t="s">
        <v>2703</v>
      </c>
      <c r="C321" t="s">
        <v>2729</v>
      </c>
      <c r="D321" t="s">
        <v>2730</v>
      </c>
    </row>
    <row r="322" spans="1:4">
      <c r="A322">
        <v>321</v>
      </c>
      <c r="B322" t="s">
        <v>2731</v>
      </c>
      <c r="C322" t="s">
        <v>2733</v>
      </c>
      <c r="D322" t="s">
        <v>2734</v>
      </c>
    </row>
    <row r="323" spans="1:4">
      <c r="A323">
        <v>322</v>
      </c>
      <c r="B323" t="s">
        <v>2731</v>
      </c>
      <c r="C323" t="s">
        <v>2735</v>
      </c>
      <c r="D323" t="s">
        <v>2736</v>
      </c>
    </row>
    <row r="324" spans="1:4">
      <c r="A324">
        <v>323</v>
      </c>
      <c r="B324" t="s">
        <v>2731</v>
      </c>
      <c r="C324" t="s">
        <v>2737</v>
      </c>
      <c r="D324" t="s">
        <v>2738</v>
      </c>
    </row>
    <row r="325" spans="1:4">
      <c r="A325">
        <v>324</v>
      </c>
      <c r="B325" t="s">
        <v>2731</v>
      </c>
      <c r="C325" t="s">
        <v>2739</v>
      </c>
      <c r="D325" t="s">
        <v>2740</v>
      </c>
    </row>
    <row r="326" spans="1:4">
      <c r="A326">
        <v>325</v>
      </c>
      <c r="B326" t="s">
        <v>2731</v>
      </c>
      <c r="C326" t="s">
        <v>2741</v>
      </c>
      <c r="D326" t="s">
        <v>2742</v>
      </c>
    </row>
    <row r="327" spans="1:4">
      <c r="A327">
        <v>326</v>
      </c>
      <c r="B327" t="s">
        <v>2731</v>
      </c>
      <c r="C327" t="s">
        <v>2657</v>
      </c>
      <c r="D327" t="s">
        <v>2743</v>
      </c>
    </row>
    <row r="328" spans="1:4">
      <c r="A328">
        <v>327</v>
      </c>
      <c r="B328" t="s">
        <v>2731</v>
      </c>
      <c r="C328" t="s">
        <v>2121</v>
      </c>
      <c r="D328" t="s">
        <v>2744</v>
      </c>
    </row>
    <row r="329" spans="1:4">
      <c r="A329">
        <v>328</v>
      </c>
      <c r="B329" t="s">
        <v>2731</v>
      </c>
      <c r="C329" t="s">
        <v>2745</v>
      </c>
      <c r="D329" t="s">
        <v>2746</v>
      </c>
    </row>
    <row r="330" spans="1:4">
      <c r="A330">
        <v>329</v>
      </c>
      <c r="B330" t="s">
        <v>2731</v>
      </c>
      <c r="C330" t="s">
        <v>2731</v>
      </c>
      <c r="D330" t="s">
        <v>2732</v>
      </c>
    </row>
    <row r="331" spans="1:4">
      <c r="A331">
        <v>330</v>
      </c>
      <c r="B331" t="s">
        <v>2731</v>
      </c>
      <c r="C331" t="s">
        <v>2747</v>
      </c>
      <c r="D331" t="s">
        <v>2748</v>
      </c>
    </row>
    <row r="332" spans="1:4">
      <c r="A332">
        <v>331</v>
      </c>
      <c r="B332" t="s">
        <v>2731</v>
      </c>
      <c r="C332" t="s">
        <v>2749</v>
      </c>
      <c r="D332" t="s">
        <v>2750</v>
      </c>
    </row>
    <row r="333" spans="1:4">
      <c r="A333">
        <v>332</v>
      </c>
      <c r="B333" t="s">
        <v>2731</v>
      </c>
      <c r="C333" t="s">
        <v>2751</v>
      </c>
      <c r="D333" t="s">
        <v>2752</v>
      </c>
    </row>
    <row r="334" spans="1:4">
      <c r="A334">
        <v>333</v>
      </c>
      <c r="B334" t="s">
        <v>2731</v>
      </c>
      <c r="C334" t="s">
        <v>2753</v>
      </c>
      <c r="D334" t="s">
        <v>2754</v>
      </c>
    </row>
    <row r="335" spans="1:4">
      <c r="A335">
        <v>334</v>
      </c>
      <c r="B335" t="s">
        <v>2731</v>
      </c>
      <c r="C335" t="s">
        <v>2562</v>
      </c>
      <c r="D335" t="s">
        <v>2755</v>
      </c>
    </row>
    <row r="336" spans="1:4">
      <c r="A336">
        <v>335</v>
      </c>
      <c r="B336" t="s">
        <v>2731</v>
      </c>
      <c r="C336" t="s">
        <v>2756</v>
      </c>
      <c r="D336" t="s">
        <v>2757</v>
      </c>
    </row>
    <row r="337" spans="1:4">
      <c r="A337">
        <v>336</v>
      </c>
      <c r="B337" t="s">
        <v>2731</v>
      </c>
      <c r="C337" t="s">
        <v>2758</v>
      </c>
      <c r="D337" t="s">
        <v>2759</v>
      </c>
    </row>
    <row r="338" spans="1:4">
      <c r="A338">
        <v>337</v>
      </c>
      <c r="B338" t="s">
        <v>2760</v>
      </c>
      <c r="C338" t="s">
        <v>2762</v>
      </c>
      <c r="D338" t="s">
        <v>2763</v>
      </c>
    </row>
    <row r="339" spans="1:4">
      <c r="A339">
        <v>338</v>
      </c>
      <c r="B339" t="s">
        <v>2760</v>
      </c>
      <c r="C339" t="s">
        <v>2764</v>
      </c>
      <c r="D339" t="s">
        <v>2765</v>
      </c>
    </row>
    <row r="340" spans="1:4">
      <c r="A340">
        <v>339</v>
      </c>
      <c r="B340" t="s">
        <v>2760</v>
      </c>
      <c r="C340" t="s">
        <v>2688</v>
      </c>
      <c r="D340" t="s">
        <v>2766</v>
      </c>
    </row>
    <row r="341" spans="1:4">
      <c r="A341">
        <v>340</v>
      </c>
      <c r="B341" t="s">
        <v>2760</v>
      </c>
      <c r="C341" t="s">
        <v>2767</v>
      </c>
      <c r="D341" t="s">
        <v>2768</v>
      </c>
    </row>
    <row r="342" spans="1:4">
      <c r="A342">
        <v>341</v>
      </c>
      <c r="B342" t="s">
        <v>2760</v>
      </c>
      <c r="C342" t="s">
        <v>2769</v>
      </c>
      <c r="D342" t="s">
        <v>2770</v>
      </c>
    </row>
    <row r="343" spans="1:4">
      <c r="A343">
        <v>342</v>
      </c>
      <c r="B343" t="s">
        <v>2760</v>
      </c>
      <c r="C343" t="s">
        <v>2771</v>
      </c>
      <c r="D343" t="s">
        <v>2772</v>
      </c>
    </row>
    <row r="344" spans="1:4">
      <c r="A344">
        <v>343</v>
      </c>
      <c r="B344" t="s">
        <v>2760</v>
      </c>
      <c r="C344" t="s">
        <v>2773</v>
      </c>
      <c r="D344" t="s">
        <v>2774</v>
      </c>
    </row>
    <row r="345" spans="1:4">
      <c r="A345">
        <v>344</v>
      </c>
      <c r="B345" t="s">
        <v>2760</v>
      </c>
      <c r="C345" t="s">
        <v>2775</v>
      </c>
      <c r="D345" t="s">
        <v>2776</v>
      </c>
    </row>
    <row r="346" spans="1:4">
      <c r="A346">
        <v>345</v>
      </c>
      <c r="B346" t="s">
        <v>2760</v>
      </c>
      <c r="C346" t="s">
        <v>2760</v>
      </c>
      <c r="D346" t="s">
        <v>2761</v>
      </c>
    </row>
    <row r="347" spans="1:4">
      <c r="A347">
        <v>346</v>
      </c>
      <c r="B347" t="s">
        <v>2760</v>
      </c>
      <c r="C347" t="s">
        <v>2777</v>
      </c>
      <c r="D347" t="s">
        <v>2778</v>
      </c>
    </row>
    <row r="348" spans="1:4">
      <c r="A348">
        <v>347</v>
      </c>
      <c r="B348" t="s">
        <v>2760</v>
      </c>
      <c r="C348" t="s">
        <v>2779</v>
      </c>
      <c r="D348" t="s">
        <v>2780</v>
      </c>
    </row>
    <row r="349" spans="1:4">
      <c r="A349">
        <v>348</v>
      </c>
      <c r="B349" t="s">
        <v>2781</v>
      </c>
      <c r="C349" t="s">
        <v>2783</v>
      </c>
      <c r="D349" t="s">
        <v>2784</v>
      </c>
    </row>
    <row r="350" spans="1:4">
      <c r="A350">
        <v>349</v>
      </c>
      <c r="B350" t="s">
        <v>2781</v>
      </c>
      <c r="C350" t="s">
        <v>2785</v>
      </c>
      <c r="D350" t="s">
        <v>2786</v>
      </c>
    </row>
    <row r="351" spans="1:4">
      <c r="A351">
        <v>350</v>
      </c>
      <c r="B351" t="s">
        <v>2781</v>
      </c>
      <c r="C351" t="s">
        <v>2787</v>
      </c>
      <c r="D351" t="s">
        <v>2788</v>
      </c>
    </row>
    <row r="352" spans="1:4">
      <c r="A352">
        <v>351</v>
      </c>
      <c r="B352" t="s">
        <v>2781</v>
      </c>
      <c r="C352" t="s">
        <v>2789</v>
      </c>
      <c r="D352" t="s">
        <v>2790</v>
      </c>
    </row>
    <row r="353" spans="1:4">
      <c r="A353">
        <v>352</v>
      </c>
      <c r="B353" t="s">
        <v>2781</v>
      </c>
      <c r="C353" t="s">
        <v>2791</v>
      </c>
      <c r="D353" t="s">
        <v>2792</v>
      </c>
    </row>
    <row r="354" spans="1:4">
      <c r="A354">
        <v>353</v>
      </c>
      <c r="B354" t="s">
        <v>2781</v>
      </c>
      <c r="C354" t="s">
        <v>2793</v>
      </c>
      <c r="D354" t="s">
        <v>2794</v>
      </c>
    </row>
    <row r="355" spans="1:4">
      <c r="A355">
        <v>354</v>
      </c>
      <c r="B355" t="s">
        <v>2781</v>
      </c>
      <c r="C355" t="s">
        <v>2795</v>
      </c>
      <c r="D355" t="s">
        <v>2796</v>
      </c>
    </row>
    <row r="356" spans="1:4">
      <c r="A356">
        <v>355</v>
      </c>
      <c r="B356" t="s">
        <v>2781</v>
      </c>
      <c r="C356" t="s">
        <v>2781</v>
      </c>
      <c r="D356" t="s">
        <v>2782</v>
      </c>
    </row>
    <row r="357" spans="1:4">
      <c r="A357">
        <v>356</v>
      </c>
      <c r="B357" t="s">
        <v>2781</v>
      </c>
      <c r="C357" t="s">
        <v>2797</v>
      </c>
      <c r="D357" t="s">
        <v>2798</v>
      </c>
    </row>
    <row r="358" spans="1:4">
      <c r="A358">
        <v>357</v>
      </c>
      <c r="B358" t="s">
        <v>2781</v>
      </c>
      <c r="C358" t="s">
        <v>2799</v>
      </c>
      <c r="D358" t="s">
        <v>2800</v>
      </c>
    </row>
    <row r="359" spans="1:4">
      <c r="A359">
        <v>358</v>
      </c>
      <c r="B359" t="s">
        <v>2781</v>
      </c>
      <c r="C359" t="s">
        <v>2801</v>
      </c>
      <c r="D359" t="s">
        <v>2802</v>
      </c>
    </row>
    <row r="360" spans="1:4">
      <c r="A360">
        <v>359</v>
      </c>
      <c r="B360" t="s">
        <v>2803</v>
      </c>
      <c r="C360" t="s">
        <v>2805</v>
      </c>
      <c r="D360" t="s">
        <v>2806</v>
      </c>
    </row>
    <row r="361" spans="1:4">
      <c r="A361">
        <v>360</v>
      </c>
      <c r="B361" t="s">
        <v>2803</v>
      </c>
      <c r="C361" t="s">
        <v>2807</v>
      </c>
      <c r="D361" t="s">
        <v>2808</v>
      </c>
    </row>
    <row r="362" spans="1:4">
      <c r="A362">
        <v>361</v>
      </c>
      <c r="B362" t="s">
        <v>2803</v>
      </c>
      <c r="C362" t="s">
        <v>2809</v>
      </c>
      <c r="D362" t="s">
        <v>2810</v>
      </c>
    </row>
    <row r="363" spans="1:4">
      <c r="A363">
        <v>362</v>
      </c>
      <c r="B363" t="s">
        <v>2803</v>
      </c>
      <c r="C363" t="s">
        <v>2811</v>
      </c>
      <c r="D363" t="s">
        <v>2812</v>
      </c>
    </row>
    <row r="364" spans="1:4">
      <c r="A364">
        <v>363</v>
      </c>
      <c r="B364" t="s">
        <v>2803</v>
      </c>
      <c r="C364" t="s">
        <v>2813</v>
      </c>
      <c r="D364" t="s">
        <v>2814</v>
      </c>
    </row>
    <row r="365" spans="1:4">
      <c r="A365">
        <v>364</v>
      </c>
      <c r="B365" t="s">
        <v>2803</v>
      </c>
      <c r="C365" t="s">
        <v>2815</v>
      </c>
      <c r="D365" t="s">
        <v>2816</v>
      </c>
    </row>
    <row r="366" spans="1:4">
      <c r="A366">
        <v>365</v>
      </c>
      <c r="B366" t="s">
        <v>2803</v>
      </c>
      <c r="C366" t="s">
        <v>2817</v>
      </c>
      <c r="D366" t="s">
        <v>2818</v>
      </c>
    </row>
    <row r="367" spans="1:4">
      <c r="A367">
        <v>366</v>
      </c>
      <c r="B367" t="s">
        <v>2803</v>
      </c>
      <c r="C367" t="s">
        <v>2819</v>
      </c>
      <c r="D367" t="s">
        <v>2820</v>
      </c>
    </row>
    <row r="368" spans="1:4">
      <c r="A368">
        <v>367</v>
      </c>
      <c r="B368" t="s">
        <v>2803</v>
      </c>
      <c r="C368" t="s">
        <v>2821</v>
      </c>
      <c r="D368" t="s">
        <v>2822</v>
      </c>
    </row>
    <row r="369" spans="1:4">
      <c r="A369">
        <v>368</v>
      </c>
      <c r="B369" t="s">
        <v>2803</v>
      </c>
      <c r="C369" t="s">
        <v>2823</v>
      </c>
      <c r="D369" t="s">
        <v>2824</v>
      </c>
    </row>
    <row r="370" spans="1:4">
      <c r="A370">
        <v>369</v>
      </c>
      <c r="B370" t="s">
        <v>2803</v>
      </c>
      <c r="C370" t="s">
        <v>2803</v>
      </c>
      <c r="D370" t="s">
        <v>2804</v>
      </c>
    </row>
    <row r="371" spans="1:4">
      <c r="A371">
        <v>370</v>
      </c>
      <c r="B371" t="s">
        <v>2803</v>
      </c>
      <c r="C371" t="s">
        <v>2825</v>
      </c>
      <c r="D371" t="s">
        <v>2826</v>
      </c>
    </row>
    <row r="372" spans="1:4">
      <c r="A372">
        <v>371</v>
      </c>
      <c r="B372" t="s">
        <v>2803</v>
      </c>
      <c r="C372" t="s">
        <v>2827</v>
      </c>
      <c r="D372" t="s">
        <v>2828</v>
      </c>
    </row>
    <row r="373" spans="1:4">
      <c r="A373">
        <v>372</v>
      </c>
      <c r="B373" t="s">
        <v>2803</v>
      </c>
      <c r="C373" t="s">
        <v>2829</v>
      </c>
      <c r="D373" t="s">
        <v>2830</v>
      </c>
    </row>
    <row r="374" spans="1:4">
      <c r="A374">
        <v>373</v>
      </c>
      <c r="B374" t="s">
        <v>2803</v>
      </c>
      <c r="C374" t="s">
        <v>2831</v>
      </c>
      <c r="D374" t="s">
        <v>2832</v>
      </c>
    </row>
    <row r="375" spans="1:4">
      <c r="A375">
        <v>374</v>
      </c>
      <c r="B375" t="s">
        <v>2803</v>
      </c>
      <c r="C375" t="s">
        <v>2833</v>
      </c>
      <c r="D375" t="s">
        <v>2834</v>
      </c>
    </row>
    <row r="376" spans="1:4">
      <c r="A376">
        <v>375</v>
      </c>
      <c r="B376" t="s">
        <v>2835</v>
      </c>
      <c r="C376" t="s">
        <v>2837</v>
      </c>
      <c r="D376" t="s">
        <v>2838</v>
      </c>
    </row>
    <row r="377" spans="1:4">
      <c r="A377">
        <v>376</v>
      </c>
      <c r="B377" t="s">
        <v>2835</v>
      </c>
      <c r="C377" t="s">
        <v>2839</v>
      </c>
      <c r="D377" t="s">
        <v>2840</v>
      </c>
    </row>
    <row r="378" spans="1:4">
      <c r="A378">
        <v>377</v>
      </c>
      <c r="B378" t="s">
        <v>2835</v>
      </c>
      <c r="C378" t="s">
        <v>2787</v>
      </c>
      <c r="D378" t="s">
        <v>2841</v>
      </c>
    </row>
    <row r="379" spans="1:4">
      <c r="A379">
        <v>378</v>
      </c>
      <c r="B379" t="s">
        <v>2835</v>
      </c>
      <c r="C379" t="s">
        <v>2457</v>
      </c>
      <c r="D379" t="s">
        <v>2842</v>
      </c>
    </row>
    <row r="380" spans="1:4">
      <c r="A380">
        <v>379</v>
      </c>
      <c r="B380" t="s">
        <v>2835</v>
      </c>
      <c r="C380" t="s">
        <v>2843</v>
      </c>
      <c r="D380" t="s">
        <v>2844</v>
      </c>
    </row>
    <row r="381" spans="1:4">
      <c r="A381">
        <v>380</v>
      </c>
      <c r="B381" t="s">
        <v>2835</v>
      </c>
      <c r="C381" t="s">
        <v>2121</v>
      </c>
      <c r="D381" t="s">
        <v>2845</v>
      </c>
    </row>
    <row r="382" spans="1:4">
      <c r="A382">
        <v>381</v>
      </c>
      <c r="B382" t="s">
        <v>2835</v>
      </c>
      <c r="C382" t="s">
        <v>2846</v>
      </c>
      <c r="D382" t="s">
        <v>2847</v>
      </c>
    </row>
    <row r="383" spans="1:4">
      <c r="A383">
        <v>382</v>
      </c>
      <c r="B383" t="s">
        <v>2835</v>
      </c>
      <c r="C383" t="s">
        <v>2848</v>
      </c>
      <c r="D383" t="s">
        <v>2849</v>
      </c>
    </row>
    <row r="384" spans="1:4">
      <c r="A384">
        <v>383</v>
      </c>
      <c r="B384" t="s">
        <v>2835</v>
      </c>
      <c r="C384" t="s">
        <v>2835</v>
      </c>
      <c r="D384" t="s">
        <v>2836</v>
      </c>
    </row>
    <row r="385" spans="1:4">
      <c r="A385">
        <v>384</v>
      </c>
      <c r="B385" t="s">
        <v>2835</v>
      </c>
      <c r="C385" t="s">
        <v>2850</v>
      </c>
      <c r="D385" t="s">
        <v>2851</v>
      </c>
    </row>
    <row r="386" spans="1:4">
      <c r="A386">
        <v>385</v>
      </c>
      <c r="B386" t="s">
        <v>2835</v>
      </c>
      <c r="C386" t="s">
        <v>2852</v>
      </c>
      <c r="D386" t="s">
        <v>2853</v>
      </c>
    </row>
    <row r="387" spans="1:4">
      <c r="A387">
        <v>386</v>
      </c>
      <c r="B387" t="s">
        <v>2835</v>
      </c>
      <c r="C387" t="s">
        <v>2854</v>
      </c>
      <c r="D387" t="s">
        <v>2855</v>
      </c>
    </row>
    <row r="388" spans="1:4">
      <c r="A388">
        <v>387</v>
      </c>
      <c r="B388" t="s">
        <v>2835</v>
      </c>
      <c r="C388" t="s">
        <v>2856</v>
      </c>
      <c r="D388" t="s">
        <v>2857</v>
      </c>
    </row>
    <row r="389" spans="1:4">
      <c r="A389">
        <v>388</v>
      </c>
      <c r="B389" t="s">
        <v>2858</v>
      </c>
      <c r="C389" t="s">
        <v>2860</v>
      </c>
      <c r="D389" t="s">
        <v>2861</v>
      </c>
    </row>
    <row r="390" spans="1:4">
      <c r="A390">
        <v>389</v>
      </c>
      <c r="B390" t="s">
        <v>2858</v>
      </c>
      <c r="C390" t="s">
        <v>2862</v>
      </c>
      <c r="D390" t="s">
        <v>2863</v>
      </c>
    </row>
    <row r="391" spans="1:4">
      <c r="A391">
        <v>390</v>
      </c>
      <c r="B391" t="s">
        <v>2858</v>
      </c>
      <c r="C391" t="s">
        <v>2864</v>
      </c>
      <c r="D391" t="s">
        <v>2865</v>
      </c>
    </row>
    <row r="392" spans="1:4">
      <c r="A392">
        <v>391</v>
      </c>
      <c r="B392" t="s">
        <v>2858</v>
      </c>
      <c r="C392" t="s">
        <v>2866</v>
      </c>
      <c r="D392" t="s">
        <v>2867</v>
      </c>
    </row>
    <row r="393" spans="1:4">
      <c r="A393">
        <v>392</v>
      </c>
      <c r="B393" t="s">
        <v>2858</v>
      </c>
      <c r="C393" t="s">
        <v>2868</v>
      </c>
      <c r="D393" t="s">
        <v>2869</v>
      </c>
    </row>
    <row r="394" spans="1:4">
      <c r="A394">
        <v>393</v>
      </c>
      <c r="B394" t="s">
        <v>2858</v>
      </c>
      <c r="C394" t="s">
        <v>2870</v>
      </c>
      <c r="D394" t="s">
        <v>2871</v>
      </c>
    </row>
    <row r="395" spans="1:4">
      <c r="A395">
        <v>394</v>
      </c>
      <c r="B395" t="s">
        <v>2858</v>
      </c>
      <c r="C395" t="s">
        <v>2872</v>
      </c>
      <c r="D395" t="s">
        <v>2873</v>
      </c>
    </row>
    <row r="396" spans="1:4">
      <c r="A396">
        <v>395</v>
      </c>
      <c r="B396" t="s">
        <v>2858</v>
      </c>
      <c r="C396" t="s">
        <v>2316</v>
      </c>
      <c r="D396" t="s">
        <v>2874</v>
      </c>
    </row>
    <row r="397" spans="1:4">
      <c r="A397">
        <v>396</v>
      </c>
      <c r="B397" t="s">
        <v>2858</v>
      </c>
      <c r="C397" t="s">
        <v>2875</v>
      </c>
      <c r="D397" t="s">
        <v>2876</v>
      </c>
    </row>
    <row r="398" spans="1:4">
      <c r="A398">
        <v>397</v>
      </c>
      <c r="B398" t="s">
        <v>2858</v>
      </c>
      <c r="C398" t="s">
        <v>154</v>
      </c>
      <c r="D398" t="s">
        <v>155</v>
      </c>
    </row>
    <row r="399" spans="1:4">
      <c r="A399">
        <v>398</v>
      </c>
      <c r="B399" t="s">
        <v>2858</v>
      </c>
      <c r="C399" t="s">
        <v>156</v>
      </c>
      <c r="D399" t="s">
        <v>157</v>
      </c>
    </row>
    <row r="400" spans="1:4">
      <c r="A400">
        <v>399</v>
      </c>
      <c r="B400" t="s">
        <v>2858</v>
      </c>
      <c r="C400" t="s">
        <v>158</v>
      </c>
      <c r="D400" t="s">
        <v>159</v>
      </c>
    </row>
    <row r="401" spans="1:4">
      <c r="A401">
        <v>400</v>
      </c>
      <c r="B401" t="s">
        <v>2858</v>
      </c>
      <c r="C401" t="s">
        <v>160</v>
      </c>
      <c r="D401" t="s">
        <v>161</v>
      </c>
    </row>
    <row r="402" spans="1:4">
      <c r="A402">
        <v>401</v>
      </c>
      <c r="B402" t="s">
        <v>2858</v>
      </c>
      <c r="C402" t="s">
        <v>162</v>
      </c>
      <c r="D402" t="s">
        <v>163</v>
      </c>
    </row>
    <row r="403" spans="1:4">
      <c r="A403">
        <v>402</v>
      </c>
      <c r="B403" t="s">
        <v>2858</v>
      </c>
      <c r="C403" t="s">
        <v>2858</v>
      </c>
      <c r="D403" t="s">
        <v>2859</v>
      </c>
    </row>
    <row r="404" spans="1:4">
      <c r="A404">
        <v>403</v>
      </c>
      <c r="B404" t="s">
        <v>2858</v>
      </c>
      <c r="C404" t="s">
        <v>164</v>
      </c>
      <c r="D404" t="s">
        <v>165</v>
      </c>
    </row>
    <row r="405" spans="1:4">
      <c r="A405">
        <v>404</v>
      </c>
      <c r="B405" t="s">
        <v>2858</v>
      </c>
      <c r="C405" t="s">
        <v>166</v>
      </c>
      <c r="D405" t="s">
        <v>167</v>
      </c>
    </row>
    <row r="406" spans="1:4">
      <c r="A406">
        <v>405</v>
      </c>
      <c r="B406" t="s">
        <v>2858</v>
      </c>
      <c r="C406" t="s">
        <v>168</v>
      </c>
      <c r="D406" t="s">
        <v>169</v>
      </c>
    </row>
    <row r="407" spans="1:4">
      <c r="A407">
        <v>406</v>
      </c>
      <c r="B407" t="s">
        <v>2858</v>
      </c>
      <c r="C407" t="s">
        <v>170</v>
      </c>
      <c r="D407" t="s">
        <v>171</v>
      </c>
    </row>
    <row r="408" spans="1:4">
      <c r="A408">
        <v>407</v>
      </c>
      <c r="B408" t="s">
        <v>172</v>
      </c>
      <c r="C408" t="s">
        <v>174</v>
      </c>
      <c r="D408" t="s">
        <v>175</v>
      </c>
    </row>
    <row r="409" spans="1:4">
      <c r="A409">
        <v>408</v>
      </c>
      <c r="B409" t="s">
        <v>172</v>
      </c>
      <c r="C409" t="s">
        <v>176</v>
      </c>
      <c r="D409" t="s">
        <v>177</v>
      </c>
    </row>
    <row r="410" spans="1:4">
      <c r="A410">
        <v>409</v>
      </c>
      <c r="B410" t="s">
        <v>172</v>
      </c>
      <c r="C410" t="s">
        <v>178</v>
      </c>
      <c r="D410" t="s">
        <v>179</v>
      </c>
    </row>
    <row r="411" spans="1:4">
      <c r="A411">
        <v>410</v>
      </c>
      <c r="B411" t="s">
        <v>172</v>
      </c>
      <c r="C411" t="s">
        <v>2343</v>
      </c>
      <c r="D411" t="s">
        <v>180</v>
      </c>
    </row>
    <row r="412" spans="1:4">
      <c r="A412">
        <v>411</v>
      </c>
      <c r="B412" t="s">
        <v>172</v>
      </c>
      <c r="C412" t="s">
        <v>181</v>
      </c>
      <c r="D412" t="s">
        <v>182</v>
      </c>
    </row>
    <row r="413" spans="1:4">
      <c r="A413">
        <v>412</v>
      </c>
      <c r="B413" t="s">
        <v>172</v>
      </c>
      <c r="C413" t="s">
        <v>183</v>
      </c>
      <c r="D413" t="s">
        <v>184</v>
      </c>
    </row>
    <row r="414" spans="1:4">
      <c r="A414">
        <v>413</v>
      </c>
      <c r="B414" t="s">
        <v>172</v>
      </c>
      <c r="C414" t="s">
        <v>185</v>
      </c>
      <c r="D414" t="s">
        <v>186</v>
      </c>
    </row>
    <row r="415" spans="1:4">
      <c r="A415">
        <v>414</v>
      </c>
      <c r="B415" t="s">
        <v>172</v>
      </c>
      <c r="C415" t="s">
        <v>187</v>
      </c>
      <c r="D415" t="s">
        <v>188</v>
      </c>
    </row>
    <row r="416" spans="1:4">
      <c r="A416">
        <v>415</v>
      </c>
      <c r="B416" t="s">
        <v>172</v>
      </c>
      <c r="C416" t="s">
        <v>189</v>
      </c>
      <c r="D416" t="s">
        <v>190</v>
      </c>
    </row>
    <row r="417" spans="1:4">
      <c r="A417">
        <v>416</v>
      </c>
      <c r="B417" t="s">
        <v>172</v>
      </c>
      <c r="C417" t="s">
        <v>172</v>
      </c>
      <c r="D417" t="s">
        <v>173</v>
      </c>
    </row>
    <row r="418" spans="1:4">
      <c r="A418">
        <v>417</v>
      </c>
      <c r="B418" t="s">
        <v>172</v>
      </c>
      <c r="C418" t="s">
        <v>191</v>
      </c>
      <c r="D418" t="s">
        <v>192</v>
      </c>
    </row>
    <row r="419" spans="1:4">
      <c r="A419">
        <v>418</v>
      </c>
      <c r="B419" t="s">
        <v>172</v>
      </c>
      <c r="C419" t="s">
        <v>193</v>
      </c>
      <c r="D419" t="s">
        <v>194</v>
      </c>
    </row>
    <row r="420" spans="1:4">
      <c r="A420">
        <v>419</v>
      </c>
      <c r="B420" t="s">
        <v>195</v>
      </c>
      <c r="C420" t="s">
        <v>197</v>
      </c>
      <c r="D420" t="s">
        <v>198</v>
      </c>
    </row>
    <row r="421" spans="1:4">
      <c r="A421">
        <v>420</v>
      </c>
      <c r="B421" t="s">
        <v>195</v>
      </c>
      <c r="C421" t="s">
        <v>199</v>
      </c>
      <c r="D421" t="s">
        <v>200</v>
      </c>
    </row>
    <row r="422" spans="1:4">
      <c r="A422">
        <v>421</v>
      </c>
      <c r="B422" t="s">
        <v>195</v>
      </c>
      <c r="C422" t="s">
        <v>201</v>
      </c>
      <c r="D422" t="s">
        <v>202</v>
      </c>
    </row>
    <row r="423" spans="1:4">
      <c r="A423">
        <v>422</v>
      </c>
      <c r="B423" t="s">
        <v>195</v>
      </c>
      <c r="C423" t="s">
        <v>203</v>
      </c>
      <c r="D423" t="s">
        <v>204</v>
      </c>
    </row>
    <row r="424" spans="1:4">
      <c r="A424">
        <v>423</v>
      </c>
      <c r="B424" t="s">
        <v>195</v>
      </c>
      <c r="C424" t="s">
        <v>205</v>
      </c>
      <c r="D424" t="s">
        <v>206</v>
      </c>
    </row>
    <row r="425" spans="1:4">
      <c r="A425">
        <v>424</v>
      </c>
      <c r="B425" t="s">
        <v>195</v>
      </c>
      <c r="C425" t="s">
        <v>207</v>
      </c>
      <c r="D425" t="s">
        <v>208</v>
      </c>
    </row>
    <row r="426" spans="1:4">
      <c r="A426">
        <v>425</v>
      </c>
      <c r="B426" t="s">
        <v>195</v>
      </c>
      <c r="C426" t="s">
        <v>209</v>
      </c>
      <c r="D426" t="s">
        <v>210</v>
      </c>
    </row>
    <row r="427" spans="1:4">
      <c r="A427">
        <v>426</v>
      </c>
      <c r="B427" t="s">
        <v>195</v>
      </c>
      <c r="C427" t="s">
        <v>211</v>
      </c>
      <c r="D427" t="s">
        <v>212</v>
      </c>
    </row>
    <row r="428" spans="1:4">
      <c r="A428">
        <v>427</v>
      </c>
      <c r="B428" t="s">
        <v>195</v>
      </c>
      <c r="C428" t="s">
        <v>213</v>
      </c>
      <c r="D428" t="s">
        <v>214</v>
      </c>
    </row>
    <row r="429" spans="1:4">
      <c r="A429">
        <v>428</v>
      </c>
      <c r="B429" t="s">
        <v>195</v>
      </c>
      <c r="C429" t="s">
        <v>178</v>
      </c>
      <c r="D429" t="s">
        <v>215</v>
      </c>
    </row>
    <row r="430" spans="1:4">
      <c r="A430">
        <v>429</v>
      </c>
      <c r="B430" t="s">
        <v>195</v>
      </c>
      <c r="C430" t="s">
        <v>2279</v>
      </c>
      <c r="D430" t="s">
        <v>216</v>
      </c>
    </row>
    <row r="431" spans="1:4">
      <c r="A431">
        <v>430</v>
      </c>
      <c r="B431" t="s">
        <v>195</v>
      </c>
      <c r="C431" t="s">
        <v>217</v>
      </c>
      <c r="D431" t="s">
        <v>218</v>
      </c>
    </row>
    <row r="432" spans="1:4">
      <c r="A432">
        <v>431</v>
      </c>
      <c r="B432" t="s">
        <v>195</v>
      </c>
      <c r="C432" t="s">
        <v>219</v>
      </c>
      <c r="D432" t="s">
        <v>220</v>
      </c>
    </row>
    <row r="433" spans="1:4">
      <c r="A433">
        <v>432</v>
      </c>
      <c r="B433" t="s">
        <v>195</v>
      </c>
      <c r="C433" t="s">
        <v>221</v>
      </c>
      <c r="D433" t="s">
        <v>222</v>
      </c>
    </row>
    <row r="434" spans="1:4">
      <c r="A434">
        <v>433</v>
      </c>
      <c r="B434" t="s">
        <v>195</v>
      </c>
      <c r="C434" t="s">
        <v>223</v>
      </c>
      <c r="D434" t="s">
        <v>224</v>
      </c>
    </row>
    <row r="435" spans="1:4">
      <c r="A435">
        <v>434</v>
      </c>
      <c r="B435" t="s">
        <v>195</v>
      </c>
      <c r="C435" t="s">
        <v>2528</v>
      </c>
      <c r="D435" t="s">
        <v>225</v>
      </c>
    </row>
    <row r="436" spans="1:4">
      <c r="A436">
        <v>435</v>
      </c>
      <c r="B436" t="s">
        <v>195</v>
      </c>
      <c r="C436" t="s">
        <v>226</v>
      </c>
      <c r="D436" t="s">
        <v>227</v>
      </c>
    </row>
    <row r="437" spans="1:4">
      <c r="A437">
        <v>436</v>
      </c>
      <c r="B437" t="s">
        <v>195</v>
      </c>
      <c r="C437" t="s">
        <v>228</v>
      </c>
      <c r="D437" t="s">
        <v>229</v>
      </c>
    </row>
    <row r="438" spans="1:4">
      <c r="A438">
        <v>437</v>
      </c>
      <c r="B438" t="s">
        <v>195</v>
      </c>
      <c r="C438" t="s">
        <v>230</v>
      </c>
      <c r="D438" t="s">
        <v>231</v>
      </c>
    </row>
    <row r="439" spans="1:4">
      <c r="A439">
        <v>438</v>
      </c>
      <c r="B439" t="s">
        <v>195</v>
      </c>
      <c r="C439" t="s">
        <v>232</v>
      </c>
      <c r="D439" t="s">
        <v>233</v>
      </c>
    </row>
    <row r="440" spans="1:4">
      <c r="A440">
        <v>439</v>
      </c>
      <c r="B440" t="s">
        <v>195</v>
      </c>
      <c r="C440" t="s">
        <v>234</v>
      </c>
      <c r="D440" t="s">
        <v>235</v>
      </c>
    </row>
    <row r="441" spans="1:4">
      <c r="A441">
        <v>440</v>
      </c>
      <c r="B441" t="s">
        <v>195</v>
      </c>
      <c r="C441" t="s">
        <v>236</v>
      </c>
      <c r="D441" t="s">
        <v>237</v>
      </c>
    </row>
    <row r="442" spans="1:4">
      <c r="A442">
        <v>441</v>
      </c>
      <c r="B442" t="s">
        <v>195</v>
      </c>
      <c r="C442" t="s">
        <v>238</v>
      </c>
      <c r="D442" t="s">
        <v>239</v>
      </c>
    </row>
    <row r="443" spans="1:4">
      <c r="A443">
        <v>442</v>
      </c>
      <c r="B443" t="s">
        <v>195</v>
      </c>
      <c r="C443" t="s">
        <v>240</v>
      </c>
      <c r="D443" t="s">
        <v>241</v>
      </c>
    </row>
    <row r="444" spans="1:4">
      <c r="A444">
        <v>443</v>
      </c>
      <c r="B444" t="s">
        <v>195</v>
      </c>
      <c r="C444" t="s">
        <v>195</v>
      </c>
      <c r="D444" t="s">
        <v>196</v>
      </c>
    </row>
    <row r="445" spans="1:4">
      <c r="A445">
        <v>444</v>
      </c>
      <c r="B445" t="s">
        <v>195</v>
      </c>
      <c r="C445" t="s">
        <v>242</v>
      </c>
      <c r="D445" t="s">
        <v>243</v>
      </c>
    </row>
    <row r="446" spans="1:4">
      <c r="A446">
        <v>445</v>
      </c>
      <c r="B446" t="s">
        <v>244</v>
      </c>
      <c r="C446" t="s">
        <v>246</v>
      </c>
      <c r="D446" t="s">
        <v>247</v>
      </c>
    </row>
    <row r="447" spans="1:4">
      <c r="A447">
        <v>446</v>
      </c>
      <c r="B447" t="s">
        <v>244</v>
      </c>
      <c r="C447" t="s">
        <v>248</v>
      </c>
      <c r="D447" t="s">
        <v>249</v>
      </c>
    </row>
    <row r="448" spans="1:4">
      <c r="A448">
        <v>447</v>
      </c>
      <c r="B448" t="s">
        <v>244</v>
      </c>
      <c r="C448" t="s">
        <v>250</v>
      </c>
      <c r="D448" t="s">
        <v>251</v>
      </c>
    </row>
    <row r="449" spans="1:4">
      <c r="A449">
        <v>448</v>
      </c>
      <c r="B449" t="s">
        <v>244</v>
      </c>
      <c r="C449" t="s">
        <v>252</v>
      </c>
      <c r="D449" t="s">
        <v>253</v>
      </c>
    </row>
    <row r="450" spans="1:4">
      <c r="A450">
        <v>449</v>
      </c>
      <c r="B450" t="s">
        <v>244</v>
      </c>
      <c r="C450" t="s">
        <v>254</v>
      </c>
      <c r="D450" t="s">
        <v>255</v>
      </c>
    </row>
    <row r="451" spans="1:4">
      <c r="A451">
        <v>450</v>
      </c>
      <c r="B451" t="s">
        <v>244</v>
      </c>
      <c r="C451" t="s">
        <v>256</v>
      </c>
      <c r="D451" t="s">
        <v>257</v>
      </c>
    </row>
    <row r="452" spans="1:4">
      <c r="A452">
        <v>451</v>
      </c>
      <c r="B452" t="s">
        <v>244</v>
      </c>
      <c r="C452" t="s">
        <v>258</v>
      </c>
      <c r="D452" t="s">
        <v>259</v>
      </c>
    </row>
    <row r="453" spans="1:4">
      <c r="A453">
        <v>452</v>
      </c>
      <c r="B453" t="s">
        <v>244</v>
      </c>
      <c r="C453" t="s">
        <v>260</v>
      </c>
      <c r="D453" t="s">
        <v>261</v>
      </c>
    </row>
    <row r="454" spans="1:4">
      <c r="A454">
        <v>453</v>
      </c>
      <c r="B454" t="s">
        <v>244</v>
      </c>
      <c r="C454" t="s">
        <v>262</v>
      </c>
      <c r="D454" t="s">
        <v>263</v>
      </c>
    </row>
    <row r="455" spans="1:4">
      <c r="A455">
        <v>454</v>
      </c>
      <c r="B455" t="s">
        <v>244</v>
      </c>
      <c r="C455" t="s">
        <v>2297</v>
      </c>
      <c r="D455" t="s">
        <v>264</v>
      </c>
    </row>
    <row r="456" spans="1:4">
      <c r="A456">
        <v>455</v>
      </c>
      <c r="B456" t="s">
        <v>244</v>
      </c>
      <c r="C456" t="s">
        <v>244</v>
      </c>
      <c r="D456" t="s">
        <v>245</v>
      </c>
    </row>
    <row r="457" spans="1:4">
      <c r="A457">
        <v>456</v>
      </c>
      <c r="B457" t="s">
        <v>244</v>
      </c>
      <c r="C457" t="s">
        <v>265</v>
      </c>
      <c r="D457" t="s">
        <v>266</v>
      </c>
    </row>
    <row r="458" spans="1:4">
      <c r="A458">
        <v>457</v>
      </c>
      <c r="B458" t="s">
        <v>267</v>
      </c>
      <c r="C458" t="s">
        <v>269</v>
      </c>
      <c r="D458" t="s">
        <v>270</v>
      </c>
    </row>
    <row r="459" spans="1:4">
      <c r="A459">
        <v>458</v>
      </c>
      <c r="B459" t="s">
        <v>267</v>
      </c>
      <c r="C459" t="s">
        <v>271</v>
      </c>
      <c r="D459" t="s">
        <v>272</v>
      </c>
    </row>
    <row r="460" spans="1:4">
      <c r="A460">
        <v>459</v>
      </c>
      <c r="B460" t="s">
        <v>267</v>
      </c>
      <c r="C460" t="s">
        <v>273</v>
      </c>
      <c r="D460" t="s">
        <v>274</v>
      </c>
    </row>
    <row r="461" spans="1:4">
      <c r="A461">
        <v>460</v>
      </c>
      <c r="B461" t="s">
        <v>267</v>
      </c>
      <c r="C461" t="s">
        <v>275</v>
      </c>
      <c r="D461" t="s">
        <v>276</v>
      </c>
    </row>
    <row r="462" spans="1:4">
      <c r="A462">
        <v>461</v>
      </c>
      <c r="B462" t="s">
        <v>267</v>
      </c>
      <c r="C462" t="s">
        <v>277</v>
      </c>
      <c r="D462" t="s">
        <v>278</v>
      </c>
    </row>
    <row r="463" spans="1:4">
      <c r="A463">
        <v>462</v>
      </c>
      <c r="B463" t="s">
        <v>267</v>
      </c>
      <c r="C463" t="s">
        <v>2453</v>
      </c>
      <c r="D463" t="s">
        <v>279</v>
      </c>
    </row>
    <row r="464" spans="1:4">
      <c r="A464">
        <v>463</v>
      </c>
      <c r="B464" t="s">
        <v>267</v>
      </c>
      <c r="C464" t="s">
        <v>2316</v>
      </c>
      <c r="D464" t="s">
        <v>280</v>
      </c>
    </row>
    <row r="465" spans="1:4">
      <c r="A465">
        <v>464</v>
      </c>
      <c r="B465" t="s">
        <v>267</v>
      </c>
      <c r="C465" t="s">
        <v>281</v>
      </c>
      <c r="D465" t="s">
        <v>282</v>
      </c>
    </row>
    <row r="466" spans="1:4">
      <c r="A466">
        <v>465</v>
      </c>
      <c r="B466" t="s">
        <v>267</v>
      </c>
      <c r="C466" t="s">
        <v>283</v>
      </c>
      <c r="D466" t="s">
        <v>284</v>
      </c>
    </row>
    <row r="467" spans="1:4">
      <c r="A467">
        <v>466</v>
      </c>
      <c r="B467" t="s">
        <v>267</v>
      </c>
      <c r="C467" t="s">
        <v>285</v>
      </c>
      <c r="D467" t="s">
        <v>286</v>
      </c>
    </row>
    <row r="468" spans="1:4">
      <c r="A468">
        <v>467</v>
      </c>
      <c r="B468" t="s">
        <v>267</v>
      </c>
      <c r="C468" t="s">
        <v>287</v>
      </c>
      <c r="D468" t="s">
        <v>288</v>
      </c>
    </row>
    <row r="469" spans="1:4">
      <c r="A469">
        <v>468</v>
      </c>
      <c r="B469" t="s">
        <v>267</v>
      </c>
      <c r="C469" t="s">
        <v>267</v>
      </c>
      <c r="D469" t="s">
        <v>268</v>
      </c>
    </row>
    <row r="470" spans="1:4">
      <c r="A470">
        <v>469</v>
      </c>
      <c r="B470" t="s">
        <v>267</v>
      </c>
      <c r="C470" t="s">
        <v>289</v>
      </c>
      <c r="D470" t="s">
        <v>290</v>
      </c>
    </row>
    <row r="471" spans="1:4">
      <c r="A471">
        <v>470</v>
      </c>
      <c r="B471" t="s">
        <v>291</v>
      </c>
      <c r="C471" t="s">
        <v>291</v>
      </c>
      <c r="D471" t="s">
        <v>292</v>
      </c>
    </row>
    <row r="472" spans="1:4">
      <c r="A472">
        <v>471</v>
      </c>
      <c r="B472" t="s">
        <v>293</v>
      </c>
      <c r="C472" t="s">
        <v>293</v>
      </c>
      <c r="D472" t="s">
        <v>294</v>
      </c>
    </row>
    <row r="473" spans="1:4">
      <c r="A473">
        <v>472</v>
      </c>
      <c r="B473" t="s">
        <v>295</v>
      </c>
      <c r="C473" t="s">
        <v>295</v>
      </c>
      <c r="D473" t="s">
        <v>296</v>
      </c>
    </row>
    <row r="474" spans="1:4">
      <c r="A474">
        <v>473</v>
      </c>
      <c r="B474" t="s">
        <v>297</v>
      </c>
      <c r="C474" t="s">
        <v>297</v>
      </c>
      <c r="D474" t="s">
        <v>298</v>
      </c>
    </row>
    <row r="475" spans="1:4">
      <c r="A475">
        <v>474</v>
      </c>
      <c r="B475" t="s">
        <v>299</v>
      </c>
      <c r="C475" t="s">
        <v>299</v>
      </c>
      <c r="D475" t="s">
        <v>300</v>
      </c>
    </row>
    <row r="476" spans="1:4">
      <c r="A476">
        <v>475</v>
      </c>
      <c r="B476" t="s">
        <v>301</v>
      </c>
      <c r="C476" t="s">
        <v>301</v>
      </c>
      <c r="D476" t="s">
        <v>302</v>
      </c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19"/>
    <col min="3" max="3" width="9.140625" style="122"/>
    <col min="4" max="4" width="26.5703125" style="122" customWidth="1"/>
    <col min="5" max="6" width="26.5703125" style="56" customWidth="1"/>
    <col min="7" max="7" width="31.42578125" style="56" customWidth="1"/>
    <col min="8" max="8" width="40.85546875" style="56" customWidth="1"/>
    <col min="9" max="9" width="14.5703125" style="56" customWidth="1"/>
    <col min="10" max="10" width="26.85546875" style="56" customWidth="1"/>
    <col min="11" max="11" width="50" style="56" customWidth="1"/>
    <col min="12" max="12" width="39.85546875" style="56" customWidth="1"/>
    <col min="13" max="13" width="10.7109375" style="56" customWidth="1"/>
    <col min="14" max="14" width="55.140625" style="56" customWidth="1"/>
    <col min="15" max="15" width="31.85546875" style="56" customWidth="1"/>
    <col min="16" max="16" width="23.85546875" style="56" customWidth="1"/>
    <col min="17" max="17" width="46.5703125" style="56" customWidth="1"/>
    <col min="18" max="18" width="24" style="56" bestFit="1" customWidth="1"/>
    <col min="19" max="19" width="20.5703125" style="56" customWidth="1"/>
    <col min="20" max="20" width="22" style="56" customWidth="1"/>
    <col min="21" max="22" width="26.42578125" style="56" customWidth="1"/>
    <col min="23" max="23" width="3.28515625" style="56" customWidth="1"/>
    <col min="24" max="24" width="59.7109375" style="56" customWidth="1"/>
    <col min="25" max="25" width="49.140625" style="56" customWidth="1"/>
    <col min="26" max="26" width="11.140625" style="56" customWidth="1"/>
    <col min="27" max="30" width="29" style="56" customWidth="1"/>
    <col min="31" max="31" width="9.140625" style="56"/>
    <col min="32" max="32" width="34.7109375" style="56" customWidth="1"/>
    <col min="33" max="33" width="9.140625" style="56"/>
    <col min="34" max="35" width="34.42578125" style="56" customWidth="1"/>
    <col min="36" max="36" width="9.140625" style="56"/>
    <col min="37" max="37" width="24.5703125" style="56" customWidth="1"/>
    <col min="38" max="38" width="9.140625" style="56"/>
    <col min="39" max="39" width="26.140625" style="56" customWidth="1"/>
    <col min="40" max="40" width="1.7109375" style="56" customWidth="1"/>
    <col min="41" max="41" width="9.140625" style="56"/>
    <col min="42" max="42" width="27.28515625" style="56" customWidth="1"/>
    <col min="43" max="43" width="29.7109375" style="56" customWidth="1"/>
    <col min="44" max="44" width="1.7109375" style="56" customWidth="1"/>
    <col min="45" max="45" width="21.42578125" style="56" customWidth="1"/>
    <col min="46" max="46" width="1.7109375" style="56" customWidth="1"/>
    <col min="47" max="47" width="31.28515625" style="56" bestFit="1" customWidth="1"/>
    <col min="48" max="48" width="1.7109375" style="56" customWidth="1"/>
    <col min="49" max="50" width="9.140625" style="496"/>
    <col min="51" max="51" width="9.140625" style="56"/>
    <col min="52" max="52" width="20" style="56" customWidth="1"/>
    <col min="53" max="53" width="42.85546875" style="56" bestFit="1" customWidth="1"/>
    <col min="54" max="16384" width="9.140625" style="56"/>
  </cols>
  <sheetData>
    <row r="1" spans="1:53" s="118" customFormat="1" ht="43.5" customHeight="1">
      <c r="A1" s="127" t="s">
        <v>927</v>
      </c>
      <c r="B1" s="127" t="s">
        <v>1210</v>
      </c>
      <c r="C1" s="127" t="s">
        <v>946</v>
      </c>
      <c r="D1" s="127" t="s">
        <v>943</v>
      </c>
      <c r="E1" s="127" t="s">
        <v>1044</v>
      </c>
      <c r="F1" s="127" t="s">
        <v>1084</v>
      </c>
      <c r="G1" s="127" t="s">
        <v>1061</v>
      </c>
      <c r="H1" s="127" t="s">
        <v>1065</v>
      </c>
      <c r="I1" s="127" t="s">
        <v>1083</v>
      </c>
      <c r="J1" s="127" t="s">
        <v>1091</v>
      </c>
      <c r="K1" s="127" t="s">
        <v>1095</v>
      </c>
      <c r="L1" s="127"/>
      <c r="M1" s="127"/>
      <c r="N1" s="72" t="s">
        <v>1129</v>
      </c>
      <c r="O1" s="127" t="s">
        <v>1121</v>
      </c>
      <c r="P1" s="127" t="s">
        <v>1144</v>
      </c>
      <c r="Q1" s="127" t="s">
        <v>1186</v>
      </c>
      <c r="R1" s="127" t="s">
        <v>882</v>
      </c>
      <c r="S1" s="127" t="s">
        <v>890</v>
      </c>
      <c r="T1" s="165" t="s">
        <v>896</v>
      </c>
      <c r="U1" s="165" t="s">
        <v>901</v>
      </c>
      <c r="V1" s="165"/>
      <c r="W1" s="216" t="s">
        <v>1173</v>
      </c>
      <c r="X1" s="127" t="s">
        <v>1142</v>
      </c>
      <c r="Y1" s="127" t="s">
        <v>1156</v>
      </c>
      <c r="Z1" s="127"/>
      <c r="AA1" s="278" t="s">
        <v>1211</v>
      </c>
      <c r="AB1" s="278"/>
      <c r="AC1" s="278" t="s">
        <v>1212</v>
      </c>
      <c r="AD1" s="278"/>
      <c r="AF1" s="165" t="s">
        <v>1183</v>
      </c>
      <c r="AH1" s="127" t="s">
        <v>1184</v>
      </c>
      <c r="AI1" s="127" t="s">
        <v>1185</v>
      </c>
      <c r="AK1" s="127" t="s">
        <v>1202</v>
      </c>
      <c r="AM1" s="127" t="s">
        <v>1203</v>
      </c>
      <c r="AP1" s="127" t="s">
        <v>1223</v>
      </c>
      <c r="AQ1" s="127" t="s">
        <v>1222</v>
      </c>
      <c r="AS1" s="495" t="s">
        <v>1229</v>
      </c>
      <c r="AU1" s="165" t="s">
        <v>1264</v>
      </c>
      <c r="AW1" s="497" t="s">
        <v>84</v>
      </c>
      <c r="AX1" s="497" t="s">
        <v>85</v>
      </c>
      <c r="AZ1" s="752" t="s">
        <v>118</v>
      </c>
      <c r="BA1" s="752"/>
    </row>
    <row r="2" spans="1:53" ht="66.75" customHeight="1">
      <c r="A2" s="5" t="s">
        <v>961</v>
      </c>
      <c r="B2" s="43">
        <v>2000</v>
      </c>
      <c r="C2" s="43">
        <v>2013</v>
      </c>
      <c r="D2" s="43" t="s">
        <v>944</v>
      </c>
      <c r="E2" s="120" t="s">
        <v>1045</v>
      </c>
      <c r="F2" s="120" t="s">
        <v>1085</v>
      </c>
      <c r="G2" s="120" t="s">
        <v>1059</v>
      </c>
      <c r="H2" s="120" t="s">
        <v>1063</v>
      </c>
      <c r="I2" s="120" t="s">
        <v>953</v>
      </c>
      <c r="J2" s="120" t="s">
        <v>1092</v>
      </c>
      <c r="K2" s="205" t="s">
        <v>1096</v>
      </c>
      <c r="L2" s="205" t="s">
        <v>1096</v>
      </c>
      <c r="M2" s="121">
        <v>1</v>
      </c>
      <c r="N2" s="73" t="s">
        <v>1133</v>
      </c>
      <c r="O2" s="121" t="s">
        <v>1216</v>
      </c>
      <c r="P2" s="206" t="s">
        <v>903</v>
      </c>
      <c r="Q2" s="208" t="s">
        <v>861</v>
      </c>
      <c r="R2" s="210" t="s">
        <v>885</v>
      </c>
      <c r="S2" s="123" t="s">
        <v>887</v>
      </c>
      <c r="T2" s="209" t="s">
        <v>891</v>
      </c>
      <c r="U2" s="205" t="s">
        <v>897</v>
      </c>
      <c r="V2" s="214">
        <v>1</v>
      </c>
      <c r="W2" s="217"/>
      <c r="X2" s="293" t="s">
        <v>1230</v>
      </c>
      <c r="Y2" s="43" t="s">
        <v>1248</v>
      </c>
      <c r="Z2" s="43"/>
      <c r="AA2" s="295" t="s">
        <v>1244</v>
      </c>
      <c r="AB2" s="280" t="s">
        <v>1243</v>
      </c>
      <c r="AC2" s="43" t="s">
        <v>1158</v>
      </c>
      <c r="AD2" s="280" t="s">
        <v>1158</v>
      </c>
      <c r="AF2" s="44" t="s">
        <v>897</v>
      </c>
      <c r="AH2" s="120" t="s">
        <v>1188</v>
      </c>
      <c r="AI2" s="120" t="s">
        <v>1188</v>
      </c>
      <c r="AK2" s="120" t="s">
        <v>1194</v>
      </c>
      <c r="AM2" s="120" t="s">
        <v>1204</v>
      </c>
      <c r="AP2" s="217" t="s">
        <v>1235</v>
      </c>
      <c r="AQ2" s="43" t="s">
        <v>1234</v>
      </c>
      <c r="AS2" s="43" t="s">
        <v>1227</v>
      </c>
      <c r="AU2" s="44" t="s">
        <v>1257</v>
      </c>
      <c r="AW2" s="498" t="s">
        <v>86</v>
      </c>
      <c r="AX2" s="499" t="s">
        <v>86</v>
      </c>
      <c r="AZ2" s="547" t="s">
        <v>119</v>
      </c>
      <c r="BA2" s="548" t="s">
        <v>120</v>
      </c>
    </row>
    <row r="3" spans="1:53" ht="66.75" customHeight="1">
      <c r="A3" s="5" t="s">
        <v>962</v>
      </c>
      <c r="B3" s="43">
        <v>2001</v>
      </c>
      <c r="C3" s="43">
        <v>2014</v>
      </c>
      <c r="D3" s="43" t="s">
        <v>945</v>
      </c>
      <c r="E3" s="120" t="s">
        <v>1046</v>
      </c>
      <c r="F3" s="120" t="s">
        <v>1086</v>
      </c>
      <c r="G3" s="120" t="s">
        <v>1060</v>
      </c>
      <c r="H3" s="120" t="s">
        <v>1064</v>
      </c>
      <c r="I3" s="120" t="s">
        <v>910</v>
      </c>
      <c r="J3" s="120" t="s">
        <v>1130</v>
      </c>
      <c r="K3" s="121" t="s">
        <v>1098</v>
      </c>
      <c r="L3" s="121" t="s">
        <v>1098</v>
      </c>
      <c r="M3" s="121">
        <v>2</v>
      </c>
      <c r="N3" s="73" t="s">
        <v>1108</v>
      </c>
      <c r="O3" s="205" t="s">
        <v>1217</v>
      </c>
      <c r="P3" s="206" t="s">
        <v>904</v>
      </c>
      <c r="Q3" s="208" t="s">
        <v>1149</v>
      </c>
      <c r="R3" s="207" t="s">
        <v>1151</v>
      </c>
      <c r="S3" s="123" t="s">
        <v>888</v>
      </c>
      <c r="T3" s="209" t="s">
        <v>892</v>
      </c>
      <c r="U3" s="205" t="s">
        <v>898</v>
      </c>
      <c r="V3" s="214">
        <v>2</v>
      </c>
      <c r="W3" s="217"/>
      <c r="X3" s="293" t="s">
        <v>1231</v>
      </c>
      <c r="Y3" s="43" t="s">
        <v>1238</v>
      </c>
      <c r="Z3" s="43"/>
      <c r="AA3" s="295" t="s">
        <v>1243</v>
      </c>
      <c r="AB3" s="280" t="s">
        <v>1242</v>
      </c>
      <c r="AC3" s="43" t="s">
        <v>1159</v>
      </c>
      <c r="AD3" s="280" t="s">
        <v>1159</v>
      </c>
      <c r="AF3" s="44" t="s">
        <v>898</v>
      </c>
      <c r="AH3" s="120" t="s">
        <v>1213</v>
      </c>
      <c r="AI3" s="120" t="s">
        <v>1192</v>
      </c>
      <c r="AK3" s="120" t="s">
        <v>1195</v>
      </c>
      <c r="AM3" s="120" t="s">
        <v>1205</v>
      </c>
      <c r="AP3" s="217" t="s">
        <v>1232</v>
      </c>
      <c r="AQ3" s="43" t="s">
        <v>1233</v>
      </c>
      <c r="AS3" s="43" t="s">
        <v>1228</v>
      </c>
      <c r="AU3" s="44" t="s">
        <v>1258</v>
      </c>
      <c r="AW3" s="498" t="s">
        <v>87</v>
      </c>
      <c r="AX3" s="499" t="s">
        <v>87</v>
      </c>
      <c r="AZ3" s="123" t="s">
        <v>2084</v>
      </c>
      <c r="BA3" s="207" t="s">
        <v>2083</v>
      </c>
    </row>
    <row r="4" spans="1:53" ht="66.75" customHeight="1">
      <c r="A4" s="5" t="s">
        <v>963</v>
      </c>
      <c r="B4" s="43">
        <v>2002</v>
      </c>
      <c r="C4" s="43">
        <v>2015</v>
      </c>
      <c r="E4" s="120" t="s">
        <v>1047</v>
      </c>
      <c r="F4" s="120" t="s">
        <v>1087</v>
      </c>
      <c r="H4" s="120" t="s">
        <v>860</v>
      </c>
      <c r="I4" s="120" t="s">
        <v>911</v>
      </c>
      <c r="J4" s="120" t="s">
        <v>1131</v>
      </c>
      <c r="K4" s="121" t="s">
        <v>1099</v>
      </c>
      <c r="L4" s="121" t="s">
        <v>1099</v>
      </c>
      <c r="M4" s="121">
        <v>3</v>
      </c>
      <c r="N4" s="73" t="s">
        <v>1134</v>
      </c>
      <c r="O4" s="205" t="s">
        <v>1218</v>
      </c>
      <c r="Q4" s="208" t="s">
        <v>884</v>
      </c>
      <c r="R4" s="207" t="s">
        <v>4</v>
      </c>
      <c r="S4" s="123" t="s">
        <v>889</v>
      </c>
      <c r="T4" s="209" t="s">
        <v>893</v>
      </c>
      <c r="U4" s="205" t="s">
        <v>899</v>
      </c>
      <c r="V4" s="214">
        <v>3</v>
      </c>
      <c r="W4" s="217"/>
      <c r="X4" s="293" t="s">
        <v>1232</v>
      </c>
      <c r="Y4" s="43" t="s">
        <v>1239</v>
      </c>
      <c r="Z4" s="279"/>
      <c r="AA4" s="294" t="s">
        <v>1242</v>
      </c>
      <c r="AB4" s="56" t="s">
        <v>1245</v>
      </c>
      <c r="AC4" s="43" t="s">
        <v>1160</v>
      </c>
      <c r="AD4" s="280" t="s">
        <v>1160</v>
      </c>
      <c r="AF4" s="44" t="s">
        <v>899</v>
      </c>
      <c r="AH4" s="44" t="s">
        <v>1219</v>
      </c>
      <c r="AK4" s="120" t="s">
        <v>1196</v>
      </c>
      <c r="AM4" s="120" t="s">
        <v>1206</v>
      </c>
      <c r="AP4" s="217" t="s">
        <v>1231</v>
      </c>
      <c r="AQ4" s="43" t="s">
        <v>1232</v>
      </c>
      <c r="AS4" s="43" t="s">
        <v>1193</v>
      </c>
      <c r="AU4" s="44" t="s">
        <v>1259</v>
      </c>
      <c r="AW4" s="498" t="s">
        <v>88</v>
      </c>
      <c r="AX4" s="499" t="s">
        <v>88</v>
      </c>
      <c r="AZ4" s="123" t="s">
        <v>2085</v>
      </c>
      <c r="BA4" s="207" t="s">
        <v>2093</v>
      </c>
    </row>
    <row r="5" spans="1:53" ht="66.75" customHeight="1">
      <c r="A5" s="5" t="s">
        <v>964</v>
      </c>
      <c r="B5" s="43">
        <v>2003</v>
      </c>
      <c r="C5" s="43">
        <v>2016</v>
      </c>
      <c r="E5" s="120" t="s">
        <v>1048</v>
      </c>
      <c r="F5" s="120" t="s">
        <v>1088</v>
      </c>
      <c r="I5" s="120" t="s">
        <v>912</v>
      </c>
      <c r="K5" s="121" t="s">
        <v>1097</v>
      </c>
      <c r="L5" s="121" t="s">
        <v>1097</v>
      </c>
      <c r="M5" s="121">
        <v>4</v>
      </c>
      <c r="N5" s="123" t="s">
        <v>1135</v>
      </c>
      <c r="O5" s="120" t="s">
        <v>1188</v>
      </c>
      <c r="Q5" s="208" t="s">
        <v>1150</v>
      </c>
      <c r="R5" s="207" t="s">
        <v>1152</v>
      </c>
      <c r="T5" s="44" t="s">
        <v>894</v>
      </c>
      <c r="U5" s="205" t="s">
        <v>900</v>
      </c>
      <c r="V5" s="214">
        <v>4</v>
      </c>
      <c r="W5" s="217"/>
      <c r="X5" s="293" t="s">
        <v>1235</v>
      </c>
      <c r="Y5" s="43" t="s">
        <v>1237</v>
      </c>
      <c r="Z5" s="279">
        <v>1</v>
      </c>
      <c r="AA5" s="294" t="s">
        <v>1245</v>
      </c>
      <c r="AF5" s="44" t="s">
        <v>1175</v>
      </c>
      <c r="AH5" s="120" t="s">
        <v>1214</v>
      </c>
      <c r="AK5" s="120" t="s">
        <v>1197</v>
      </c>
      <c r="AM5" s="120" t="s">
        <v>1207</v>
      </c>
      <c r="AP5" s="217" t="s">
        <v>1230</v>
      </c>
      <c r="AQ5" s="43" t="s">
        <v>1231</v>
      </c>
      <c r="AU5" s="44" t="s">
        <v>1260</v>
      </c>
      <c r="AW5" s="498" t="s">
        <v>89</v>
      </c>
      <c r="AX5" s="499" t="s">
        <v>89</v>
      </c>
      <c r="AZ5" s="123" t="s">
        <v>2087</v>
      </c>
      <c r="BA5" s="207" t="s">
        <v>2086</v>
      </c>
    </row>
    <row r="6" spans="1:53" ht="66.75" customHeight="1">
      <c r="A6" s="5" t="s">
        <v>965</v>
      </c>
      <c r="B6" s="43">
        <v>2004</v>
      </c>
      <c r="C6" s="43">
        <v>2017</v>
      </c>
      <c r="E6" s="120" t="s">
        <v>1049</v>
      </c>
      <c r="F6" s="124"/>
      <c r="G6" s="127" t="s">
        <v>1139</v>
      </c>
      <c r="H6" s="127" t="s">
        <v>1107</v>
      </c>
      <c r="I6" s="120" t="s">
        <v>928</v>
      </c>
      <c r="J6" s="127" t="s">
        <v>1113</v>
      </c>
      <c r="N6" s="123" t="s">
        <v>1136</v>
      </c>
      <c r="O6" s="120" t="s">
        <v>1192</v>
      </c>
      <c r="R6" s="207" t="s">
        <v>861</v>
      </c>
      <c r="T6" s="44" t="s">
        <v>895</v>
      </c>
      <c r="U6" s="205" t="s">
        <v>1175</v>
      </c>
      <c r="V6" s="214">
        <v>5</v>
      </c>
      <c r="W6" s="217"/>
      <c r="X6" s="161">
        <v>5555</v>
      </c>
      <c r="Y6" s="43"/>
      <c r="Z6" s="279"/>
      <c r="AA6" s="294"/>
      <c r="AH6" s="120" t="s">
        <v>1215</v>
      </c>
      <c r="AK6" s="120" t="s">
        <v>1198</v>
      </c>
      <c r="AM6" s="120" t="s">
        <v>1208</v>
      </c>
      <c r="AP6" s="217" t="s">
        <v>1234</v>
      </c>
      <c r="AQ6" s="43"/>
      <c r="AU6" s="297" t="s">
        <v>1261</v>
      </c>
      <c r="AW6" s="498" t="s">
        <v>90</v>
      </c>
      <c r="AX6" s="499" t="s">
        <v>90</v>
      </c>
      <c r="AZ6" s="123" t="s">
        <v>2088</v>
      </c>
      <c r="BA6" s="207" t="s">
        <v>2089</v>
      </c>
    </row>
    <row r="7" spans="1:53" ht="66.75" customHeight="1">
      <c r="A7" s="5" t="s">
        <v>966</v>
      </c>
      <c r="B7" s="43">
        <v>2005</v>
      </c>
      <c r="E7" s="120" t="s">
        <v>1050</v>
      </c>
      <c r="F7" s="124"/>
      <c r="G7" s="120" t="s">
        <v>1104</v>
      </c>
      <c r="H7" s="120" t="s">
        <v>1106</v>
      </c>
      <c r="I7" s="120" t="s">
        <v>929</v>
      </c>
      <c r="J7" s="120" t="s">
        <v>1132</v>
      </c>
      <c r="N7" s="125" t="s">
        <v>1137</v>
      </c>
      <c r="O7" s="120" t="s">
        <v>1213</v>
      </c>
      <c r="U7" s="205" t="s">
        <v>945</v>
      </c>
      <c r="V7" s="215" t="s">
        <v>929</v>
      </c>
      <c r="W7" s="217"/>
      <c r="X7" s="161">
        <v>66666</v>
      </c>
      <c r="Y7" s="43"/>
      <c r="Z7" s="279"/>
      <c r="AA7" s="294"/>
      <c r="AH7" s="120" t="s">
        <v>1189</v>
      </c>
      <c r="AK7" s="120" t="s">
        <v>1199</v>
      </c>
      <c r="AM7" s="120" t="s">
        <v>1209</v>
      </c>
      <c r="AP7" s="217" t="s">
        <v>1233</v>
      </c>
      <c r="AQ7" s="43"/>
      <c r="AU7" s="297" t="s">
        <v>1262</v>
      </c>
      <c r="AW7" s="498" t="s">
        <v>91</v>
      </c>
      <c r="AX7" s="499" t="s">
        <v>91</v>
      </c>
    </row>
    <row r="8" spans="1:53" ht="66.75" customHeight="1">
      <c r="A8" s="5" t="s">
        <v>967</v>
      </c>
      <c r="B8" s="43">
        <v>2006</v>
      </c>
      <c r="E8" s="120" t="s">
        <v>1051</v>
      </c>
      <c r="F8" s="124"/>
      <c r="G8" s="120" t="s">
        <v>1105</v>
      </c>
      <c r="H8" s="120" t="s">
        <v>1112</v>
      </c>
      <c r="I8" s="120" t="s">
        <v>1042</v>
      </c>
      <c r="J8" s="120" t="s">
        <v>1128</v>
      </c>
      <c r="N8" s="126" t="s">
        <v>1138</v>
      </c>
      <c r="O8" s="120" t="s">
        <v>1219</v>
      </c>
      <c r="V8" s="215" t="s">
        <v>1042</v>
      </c>
      <c r="W8" s="217"/>
      <c r="X8" s="161">
        <v>77777</v>
      </c>
      <c r="Y8" s="43"/>
      <c r="Z8" s="279"/>
      <c r="AA8" s="294"/>
      <c r="AK8" s="120" t="s">
        <v>1200</v>
      </c>
      <c r="AP8" s="217"/>
      <c r="AU8" s="297" t="s">
        <v>1263</v>
      </c>
      <c r="AW8" s="498" t="s">
        <v>92</v>
      </c>
      <c r="AX8" s="499" t="s">
        <v>92</v>
      </c>
    </row>
    <row r="9" spans="1:53" ht="66.75" customHeight="1">
      <c r="A9" s="5" t="s">
        <v>968</v>
      </c>
      <c r="B9" s="43">
        <v>2007</v>
      </c>
      <c r="E9" s="120" t="s">
        <v>1052</v>
      </c>
      <c r="F9" s="124"/>
      <c r="G9" s="120" t="s">
        <v>1112</v>
      </c>
      <c r="I9" s="120" t="s">
        <v>1043</v>
      </c>
      <c r="O9" s="120" t="s">
        <v>1214</v>
      </c>
      <c r="V9" s="215" t="s">
        <v>1043</v>
      </c>
      <c r="W9" s="217"/>
      <c r="X9" s="161">
        <v>8888</v>
      </c>
      <c r="Y9" s="43"/>
      <c r="Z9" s="279">
        <v>1</v>
      </c>
      <c r="AA9" s="294"/>
      <c r="AK9" s="120" t="s">
        <v>1201</v>
      </c>
      <c r="AP9" s="217"/>
      <c r="AW9" s="498" t="s">
        <v>93</v>
      </c>
      <c r="AX9" s="499" t="s">
        <v>93</v>
      </c>
    </row>
    <row r="10" spans="1:53" ht="66.75" customHeight="1">
      <c r="A10" s="5" t="s">
        <v>969</v>
      </c>
      <c r="B10" s="43">
        <v>2008</v>
      </c>
      <c r="E10" s="120" t="s">
        <v>1053</v>
      </c>
      <c r="F10" s="124"/>
      <c r="I10" s="120" t="s">
        <v>1067</v>
      </c>
      <c r="O10" s="120" t="s">
        <v>1215</v>
      </c>
      <c r="V10" s="215" t="s">
        <v>1067</v>
      </c>
      <c r="W10" s="217"/>
      <c r="X10" s="293" t="s">
        <v>1233</v>
      </c>
      <c r="Y10" s="43" t="s">
        <v>1240</v>
      </c>
      <c r="Z10" s="279"/>
      <c r="AP10" s="217"/>
      <c r="AW10" s="498" t="s">
        <v>94</v>
      </c>
      <c r="AX10" s="499" t="s">
        <v>94</v>
      </c>
    </row>
    <row r="11" spans="1:53" ht="66.75" customHeight="1">
      <c r="A11" s="5" t="s">
        <v>970</v>
      </c>
      <c r="B11" s="43">
        <v>2009</v>
      </c>
      <c r="E11" s="120" t="s">
        <v>1054</v>
      </c>
      <c r="F11" s="124"/>
      <c r="I11" s="120" t="s">
        <v>1068</v>
      </c>
      <c r="O11" s="120" t="s">
        <v>1189</v>
      </c>
      <c r="V11" s="215" t="s">
        <v>1068</v>
      </c>
      <c r="W11" s="212"/>
      <c r="X11" s="293" t="s">
        <v>1234</v>
      </c>
      <c r="Y11" s="43" t="s">
        <v>1241</v>
      </c>
      <c r="Z11" s="279"/>
      <c r="AP11" s="217"/>
      <c r="AW11" s="498" t="s">
        <v>95</v>
      </c>
      <c r="AX11" s="499" t="s">
        <v>95</v>
      </c>
    </row>
    <row r="12" spans="1:53" ht="33.75">
      <c r="A12" s="5" t="s">
        <v>925</v>
      </c>
      <c r="B12" s="43">
        <v>2010</v>
      </c>
      <c r="E12" s="120" t="s">
        <v>1055</v>
      </c>
      <c r="F12" s="124"/>
      <c r="G12" s="127" t="s">
        <v>1140</v>
      </c>
      <c r="H12" s="127" t="s">
        <v>1109</v>
      </c>
      <c r="I12" s="120" t="s">
        <v>1069</v>
      </c>
      <c r="O12" s="128" t="s">
        <v>1220</v>
      </c>
      <c r="AW12" s="498" t="s">
        <v>1068</v>
      </c>
      <c r="AX12" s="499" t="s">
        <v>1068</v>
      </c>
    </row>
    <row r="13" spans="1:53" ht="22.5">
      <c r="A13" s="5" t="s">
        <v>971</v>
      </c>
      <c r="B13" s="43">
        <v>2011</v>
      </c>
      <c r="E13" s="120" t="s">
        <v>1056</v>
      </c>
      <c r="F13" s="124"/>
      <c r="G13" s="120" t="s">
        <v>1110</v>
      </c>
      <c r="H13" s="120" t="s">
        <v>1111</v>
      </c>
      <c r="I13" s="120" t="s">
        <v>1070</v>
      </c>
      <c r="O13" s="128" t="s">
        <v>1201</v>
      </c>
      <c r="AW13" s="498" t="s">
        <v>1069</v>
      </c>
      <c r="AX13" s="499" t="s">
        <v>1069</v>
      </c>
    </row>
    <row r="14" spans="1:53" ht="21" customHeight="1">
      <c r="A14" s="5" t="s">
        <v>926</v>
      </c>
      <c r="B14" s="43">
        <v>2012</v>
      </c>
      <c r="G14" s="120" t="s">
        <v>1112</v>
      </c>
      <c r="H14" s="120" t="s">
        <v>1112</v>
      </c>
      <c r="I14" s="120" t="s">
        <v>1071</v>
      </c>
      <c r="N14" s="72" t="s">
        <v>1164</v>
      </c>
      <c r="AW14" s="498" t="s">
        <v>1070</v>
      </c>
      <c r="AX14" s="499" t="s">
        <v>1070</v>
      </c>
    </row>
    <row r="15" spans="1:53" ht="21" customHeight="1">
      <c r="A15" s="5" t="s">
        <v>1333</v>
      </c>
      <c r="B15" s="43">
        <v>2013</v>
      </c>
      <c r="I15" s="120" t="s">
        <v>1072</v>
      </c>
      <c r="N15" s="204" t="s">
        <v>1172</v>
      </c>
      <c r="AW15" s="498" t="s">
        <v>1071</v>
      </c>
      <c r="AX15" s="499" t="s">
        <v>1071</v>
      </c>
    </row>
    <row r="16" spans="1:53" ht="21" customHeight="1">
      <c r="A16" s="5" t="s">
        <v>972</v>
      </c>
      <c r="B16" s="43">
        <v>2014</v>
      </c>
      <c r="I16" s="120" t="s">
        <v>1073</v>
      </c>
      <c r="N16" s="204" t="s">
        <v>1171</v>
      </c>
      <c r="AW16" s="498" t="s">
        <v>1072</v>
      </c>
      <c r="AX16" s="499" t="s">
        <v>1072</v>
      </c>
    </row>
    <row r="17" spans="1:50" ht="21" customHeight="1">
      <c r="A17" s="5" t="s">
        <v>973</v>
      </c>
      <c r="B17" s="43">
        <v>2015</v>
      </c>
      <c r="I17" s="120" t="s">
        <v>1074</v>
      </c>
      <c r="N17" s="204" t="s">
        <v>1170</v>
      </c>
      <c r="X17" s="293"/>
      <c r="AW17" s="498" t="s">
        <v>1073</v>
      </c>
      <c r="AX17" s="499" t="s">
        <v>1073</v>
      </c>
    </row>
    <row r="18" spans="1:50" ht="21" customHeight="1">
      <c r="A18" s="5" t="s">
        <v>974</v>
      </c>
      <c r="B18" s="43">
        <v>2016</v>
      </c>
      <c r="I18" s="120" t="s">
        <v>1075</v>
      </c>
      <c r="N18" s="204" t="s">
        <v>1169</v>
      </c>
      <c r="X18" s="293"/>
      <c r="AW18" s="498" t="s">
        <v>1074</v>
      </c>
      <c r="AX18" s="499" t="s">
        <v>1074</v>
      </c>
    </row>
    <row r="19" spans="1:50" ht="21" customHeight="1">
      <c r="A19" s="5" t="s">
        <v>975</v>
      </c>
      <c r="B19" s="43">
        <v>2017</v>
      </c>
      <c r="I19" s="120" t="s">
        <v>1076</v>
      </c>
      <c r="N19" s="204" t="s">
        <v>1168</v>
      </c>
      <c r="X19" s="293"/>
      <c r="AW19" s="498" t="s">
        <v>1075</v>
      </c>
      <c r="AX19" s="499" t="s">
        <v>1075</v>
      </c>
    </row>
    <row r="20" spans="1:50" ht="21" customHeight="1">
      <c r="A20" s="5" t="s">
        <v>976</v>
      </c>
      <c r="B20" s="43">
        <v>2018</v>
      </c>
      <c r="I20" s="120" t="s">
        <v>1077</v>
      </c>
      <c r="N20" s="204" t="s">
        <v>1167</v>
      </c>
      <c r="AW20" s="498" t="s">
        <v>1076</v>
      </c>
      <c r="AX20" s="499" t="s">
        <v>1076</v>
      </c>
    </row>
    <row r="21" spans="1:50" ht="21" customHeight="1">
      <c r="A21" s="5" t="s">
        <v>977</v>
      </c>
      <c r="B21" s="43">
        <v>2019</v>
      </c>
      <c r="I21" s="120" t="s">
        <v>1078</v>
      </c>
      <c r="N21" s="204" t="s">
        <v>1166</v>
      </c>
      <c r="AW21" s="498" t="s">
        <v>1077</v>
      </c>
      <c r="AX21" s="499" t="s">
        <v>1077</v>
      </c>
    </row>
    <row r="22" spans="1:50" ht="21" customHeight="1">
      <c r="A22" s="5" t="s">
        <v>978</v>
      </c>
      <c r="B22" s="43">
        <v>2020</v>
      </c>
      <c r="N22" s="204" t="s">
        <v>1165</v>
      </c>
      <c r="AW22" s="498" t="s">
        <v>1078</v>
      </c>
      <c r="AX22" s="499" t="s">
        <v>1078</v>
      </c>
    </row>
    <row r="23" spans="1:50" ht="21" customHeight="1">
      <c r="A23" s="5" t="s">
        <v>979</v>
      </c>
      <c r="B23" s="43">
        <v>2021</v>
      </c>
      <c r="AW23" s="498" t="s">
        <v>96</v>
      </c>
      <c r="AX23" s="499" t="s">
        <v>96</v>
      </c>
    </row>
    <row r="24" spans="1:50" ht="21" customHeight="1">
      <c r="A24" s="5" t="s">
        <v>980</v>
      </c>
      <c r="B24" s="43">
        <v>2022</v>
      </c>
      <c r="AW24" s="498" t="s">
        <v>97</v>
      </c>
      <c r="AX24" s="499" t="s">
        <v>97</v>
      </c>
    </row>
    <row r="25" spans="1:50">
      <c r="A25" s="5" t="s">
        <v>981</v>
      </c>
      <c r="B25" s="43">
        <v>2023</v>
      </c>
      <c r="AW25" s="498" t="s">
        <v>98</v>
      </c>
      <c r="AX25" s="499" t="s">
        <v>98</v>
      </c>
    </row>
    <row r="26" spans="1:50">
      <c r="A26" s="5" t="s">
        <v>982</v>
      </c>
      <c r="B26" s="43">
        <v>2024</v>
      </c>
      <c r="AX26" s="499" t="s">
        <v>99</v>
      </c>
    </row>
    <row r="27" spans="1:50">
      <c r="A27" s="5" t="s">
        <v>983</v>
      </c>
      <c r="B27" s="43">
        <v>2025</v>
      </c>
      <c r="AX27" s="499" t="s">
        <v>100</v>
      </c>
    </row>
    <row r="28" spans="1:50">
      <c r="A28" s="5" t="s">
        <v>984</v>
      </c>
      <c r="D28" s="362"/>
      <c r="E28" s="363"/>
      <c r="F28" s="363"/>
      <c r="H28" s="364" t="s">
        <v>1297</v>
      </c>
      <c r="AX28" s="499" t="s">
        <v>101</v>
      </c>
    </row>
    <row r="29" spans="1:50">
      <c r="A29" s="5" t="s">
        <v>985</v>
      </c>
      <c r="D29" s="365" t="s">
        <v>1298</v>
      </c>
      <c r="E29" s="366" t="str">
        <f ca="1">IF(periodStart = "","", periodStart)</f>
        <v>01.01.2020</v>
      </c>
      <c r="F29" s="366" t="str">
        <f ca="1">IF(periodEnd = "","", periodEnd)</f>
        <v>31.12.2020</v>
      </c>
      <c r="H29" s="367" t="s">
        <v>2058</v>
      </c>
      <c r="AX29" s="499" t="s">
        <v>102</v>
      </c>
    </row>
    <row r="30" spans="1:50">
      <c r="A30" s="5" t="s">
        <v>986</v>
      </c>
      <c r="D30" s="368"/>
      <c r="E30" s="369"/>
      <c r="F30" s="369"/>
      <c r="AX30" s="499" t="s">
        <v>103</v>
      </c>
    </row>
    <row r="31" spans="1:50" ht="12.75">
      <c r="A31" s="5" t="s">
        <v>987</v>
      </c>
      <c r="D31" s="362"/>
      <c r="E31" s="363"/>
      <c r="F31" s="363"/>
      <c r="H31" s="370"/>
      <c r="AX31" s="499" t="s">
        <v>104</v>
      </c>
    </row>
    <row r="32" spans="1:50">
      <c r="A32" s="5" t="s">
        <v>988</v>
      </c>
      <c r="D32" s="365" t="s">
        <v>1299</v>
      </c>
      <c r="E32" s="371"/>
      <c r="F32" s="371"/>
      <c r="H32" s="372" t="s">
        <v>1300</v>
      </c>
      <c r="AX32" s="499" t="s">
        <v>105</v>
      </c>
    </row>
    <row r="33" spans="1:50">
      <c r="A33" s="5" t="s">
        <v>989</v>
      </c>
      <c r="AX33" s="499" t="s">
        <v>106</v>
      </c>
    </row>
    <row r="34" spans="1:50">
      <c r="A34" s="5" t="s">
        <v>990</v>
      </c>
      <c r="AX34" s="499" t="s">
        <v>107</v>
      </c>
    </row>
    <row r="35" spans="1:50">
      <c r="A35" s="5" t="s">
        <v>991</v>
      </c>
      <c r="AX35" s="499" t="s">
        <v>108</v>
      </c>
    </row>
    <row r="36" spans="1:50">
      <c r="A36" s="5" t="s">
        <v>955</v>
      </c>
      <c r="AX36" s="499" t="s">
        <v>109</v>
      </c>
    </row>
    <row r="37" spans="1:50">
      <c r="A37" s="5" t="s">
        <v>956</v>
      </c>
      <c r="AX37" s="499" t="s">
        <v>110</v>
      </c>
    </row>
    <row r="38" spans="1:50">
      <c r="A38" s="5" t="s">
        <v>957</v>
      </c>
      <c r="AX38" s="499" t="s">
        <v>111</v>
      </c>
    </row>
    <row r="39" spans="1:50">
      <c r="A39" s="5" t="s">
        <v>958</v>
      </c>
      <c r="AX39" s="499" t="s">
        <v>59</v>
      </c>
    </row>
    <row r="40" spans="1:50">
      <c r="A40" s="5" t="s">
        <v>959</v>
      </c>
      <c r="AX40" s="499" t="s">
        <v>60</v>
      </c>
    </row>
    <row r="41" spans="1:50">
      <c r="A41" s="5" t="s">
        <v>960</v>
      </c>
      <c r="AX41" s="499" t="s">
        <v>61</v>
      </c>
    </row>
    <row r="42" spans="1:50">
      <c r="A42" s="5" t="s">
        <v>992</v>
      </c>
      <c r="AX42" s="499" t="s">
        <v>62</v>
      </c>
    </row>
    <row r="43" spans="1:50">
      <c r="A43" s="5" t="s">
        <v>993</v>
      </c>
      <c r="AX43" s="499" t="s">
        <v>63</v>
      </c>
    </row>
    <row r="44" spans="1:50">
      <c r="A44" s="5" t="s">
        <v>994</v>
      </c>
      <c r="AX44" s="499" t="s">
        <v>64</v>
      </c>
    </row>
    <row r="45" spans="1:50">
      <c r="A45" s="5" t="s">
        <v>995</v>
      </c>
      <c r="AX45" s="499" t="s">
        <v>65</v>
      </c>
    </row>
    <row r="46" spans="1:50">
      <c r="A46" s="5" t="s">
        <v>996</v>
      </c>
      <c r="AX46" s="499" t="s">
        <v>66</v>
      </c>
    </row>
    <row r="47" spans="1:50">
      <c r="A47" s="5" t="s">
        <v>1017</v>
      </c>
      <c r="AX47" s="499" t="s">
        <v>67</v>
      </c>
    </row>
    <row r="48" spans="1:50">
      <c r="A48" s="5" t="s">
        <v>1018</v>
      </c>
      <c r="AX48" s="499" t="s">
        <v>68</v>
      </c>
    </row>
    <row r="49" spans="1:50">
      <c r="A49" s="5" t="s">
        <v>1019</v>
      </c>
      <c r="AX49" s="499" t="s">
        <v>69</v>
      </c>
    </row>
    <row r="50" spans="1:50">
      <c r="A50" s="5" t="s">
        <v>997</v>
      </c>
      <c r="AX50" s="499" t="s">
        <v>70</v>
      </c>
    </row>
    <row r="51" spans="1:50">
      <c r="A51" s="5" t="s">
        <v>998</v>
      </c>
      <c r="AX51" s="499" t="s">
        <v>71</v>
      </c>
    </row>
    <row r="52" spans="1:50">
      <c r="A52" s="5" t="s">
        <v>999</v>
      </c>
      <c r="AX52" s="499" t="s">
        <v>72</v>
      </c>
    </row>
    <row r="53" spans="1:50">
      <c r="A53" s="5" t="s">
        <v>1000</v>
      </c>
      <c r="AX53" s="499" t="s">
        <v>73</v>
      </c>
    </row>
    <row r="54" spans="1:50">
      <c r="A54" s="5" t="s">
        <v>1001</v>
      </c>
      <c r="AX54" s="499" t="s">
        <v>74</v>
      </c>
    </row>
    <row r="55" spans="1:50">
      <c r="A55" s="5" t="s">
        <v>1002</v>
      </c>
      <c r="AX55" s="499" t="s">
        <v>75</v>
      </c>
    </row>
    <row r="56" spans="1:50">
      <c r="A56" s="5" t="s">
        <v>1003</v>
      </c>
      <c r="AX56" s="499" t="s">
        <v>76</v>
      </c>
    </row>
    <row r="57" spans="1:50">
      <c r="A57" s="5" t="s">
        <v>1268</v>
      </c>
      <c r="AX57" s="499" t="s">
        <v>77</v>
      </c>
    </row>
    <row r="58" spans="1:50">
      <c r="A58" s="5" t="s">
        <v>1004</v>
      </c>
      <c r="AX58" s="499" t="s">
        <v>78</v>
      </c>
    </row>
    <row r="59" spans="1:50">
      <c r="A59" s="5" t="s">
        <v>1005</v>
      </c>
      <c r="AX59" s="499" t="s">
        <v>79</v>
      </c>
    </row>
    <row r="60" spans="1:50">
      <c r="A60" s="5" t="s">
        <v>1006</v>
      </c>
      <c r="AX60" s="499" t="s">
        <v>80</v>
      </c>
    </row>
    <row r="61" spans="1:50">
      <c r="A61" s="5" t="s">
        <v>1007</v>
      </c>
      <c r="AX61" s="499" t="s">
        <v>81</v>
      </c>
    </row>
    <row r="62" spans="1:50">
      <c r="A62" s="5" t="s">
        <v>950</v>
      </c>
    </row>
    <row r="63" spans="1:50">
      <c r="A63" s="5" t="s">
        <v>1008</v>
      </c>
    </row>
    <row r="64" spans="1:50">
      <c r="A64" s="5" t="s">
        <v>1009</v>
      </c>
    </row>
    <row r="65" spans="1:1">
      <c r="A65" s="5" t="s">
        <v>1010</v>
      </c>
    </row>
    <row r="66" spans="1:1">
      <c r="A66" s="5" t="s">
        <v>1011</v>
      </c>
    </row>
    <row r="67" spans="1:1">
      <c r="A67" s="5" t="s">
        <v>1012</v>
      </c>
    </row>
    <row r="68" spans="1:1">
      <c r="A68" s="5" t="s">
        <v>1013</v>
      </c>
    </row>
    <row r="69" spans="1:1">
      <c r="A69" s="5" t="s">
        <v>1014</v>
      </c>
    </row>
    <row r="70" spans="1:1">
      <c r="A70" s="5" t="s">
        <v>1015</v>
      </c>
    </row>
    <row r="71" spans="1:1">
      <c r="A71" s="5" t="s">
        <v>1016</v>
      </c>
    </row>
    <row r="72" spans="1:1">
      <c r="A72" s="5" t="s">
        <v>1020</v>
      </c>
    </row>
    <row r="73" spans="1:1">
      <c r="A73" s="5" t="s">
        <v>1021</v>
      </c>
    </row>
    <row r="74" spans="1:1">
      <c r="A74" s="5" t="s">
        <v>1022</v>
      </c>
    </row>
    <row r="75" spans="1:1">
      <c r="A75" s="5" t="s">
        <v>1023</v>
      </c>
    </row>
    <row r="76" spans="1:1">
      <c r="A76" s="5" t="s">
        <v>1024</v>
      </c>
    </row>
    <row r="77" spans="1:1">
      <c r="A77" s="5" t="s">
        <v>1025</v>
      </c>
    </row>
    <row r="78" spans="1:1">
      <c r="A78" s="5" t="s">
        <v>1026</v>
      </c>
    </row>
    <row r="79" spans="1:1">
      <c r="A79" s="5" t="s">
        <v>954</v>
      </c>
    </row>
    <row r="80" spans="1:1">
      <c r="A80" s="5" t="s">
        <v>1027</v>
      </c>
    </row>
    <row r="81" spans="1:1">
      <c r="A81" s="5" t="s">
        <v>1028</v>
      </c>
    </row>
    <row r="82" spans="1:1">
      <c r="A82" s="5" t="s">
        <v>1029</v>
      </c>
    </row>
    <row r="83" spans="1:1">
      <c r="A83" s="5" t="s">
        <v>905</v>
      </c>
    </row>
    <row r="84" spans="1:1">
      <c r="A84" s="5" t="s">
        <v>906</v>
      </c>
    </row>
    <row r="85" spans="1:1">
      <c r="A85" s="5" t="s">
        <v>907</v>
      </c>
    </row>
    <row r="86" spans="1:1">
      <c r="A86" s="5" t="s">
        <v>908</v>
      </c>
    </row>
    <row r="87" spans="1:1">
      <c r="A87" s="5" t="s">
        <v>909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1035</v>
      </c>
    </row>
    <row r="4" spans="1:19" s="12" customFormat="1" ht="17.100000000000001" customHeight="1">
      <c r="C4" s="46"/>
      <c r="D4" s="100"/>
      <c r="E4" s="101"/>
    </row>
    <row r="7" spans="1:19" s="33" customFormat="1" ht="17.100000000000001" customHeight="1">
      <c r="A7" s="33" t="s">
        <v>858</v>
      </c>
    </row>
    <row r="8" spans="1:19" ht="17.100000000000001" customHeight="1">
      <c r="G8" s="68"/>
      <c r="H8" s="68"/>
      <c r="I8" s="68"/>
      <c r="M8" s="42"/>
    </row>
    <row r="9" spans="1:19" s="75" customFormat="1" ht="17.100000000000001" customHeight="1">
      <c r="A9" s="276"/>
      <c r="C9" s="156"/>
      <c r="D9" s="638">
        <v>1</v>
      </c>
      <c r="E9" s="785"/>
      <c r="F9" s="789"/>
      <c r="G9" s="784" t="s">
        <v>945</v>
      </c>
      <c r="H9" s="638"/>
      <c r="I9" s="638">
        <v>1</v>
      </c>
      <c r="J9" s="787"/>
      <c r="K9" s="694" t="s">
        <v>945</v>
      </c>
      <c r="L9" s="653"/>
      <c r="M9" s="653" t="s">
        <v>953</v>
      </c>
      <c r="N9" s="779"/>
      <c r="O9" s="694" t="s">
        <v>945</v>
      </c>
      <c r="P9" s="299"/>
      <c r="Q9" s="299" t="s">
        <v>953</v>
      </c>
      <c r="R9" s="594"/>
      <c r="S9" s="393"/>
    </row>
    <row r="10" spans="1:19" s="75" customFormat="1" ht="17.100000000000001" customHeight="1">
      <c r="A10" s="276"/>
      <c r="C10" s="156"/>
      <c r="D10" s="639"/>
      <c r="E10" s="786"/>
      <c r="F10" s="790"/>
      <c r="G10" s="639"/>
      <c r="H10" s="639"/>
      <c r="I10" s="639"/>
      <c r="J10" s="788"/>
      <c r="K10" s="639"/>
      <c r="L10" s="639"/>
      <c r="M10" s="639"/>
      <c r="N10" s="780"/>
      <c r="O10" s="639"/>
      <c r="P10" s="300"/>
      <c r="Q10" s="94"/>
      <c r="R10" s="94" t="s">
        <v>1302</v>
      </c>
      <c r="S10" s="95"/>
    </row>
    <row r="11" spans="1:19" s="75" customFormat="1" ht="17.100000000000001" customHeight="1">
      <c r="A11" s="276"/>
      <c r="C11" s="156"/>
      <c r="D11" s="639"/>
      <c r="E11" s="786"/>
      <c r="F11" s="790"/>
      <c r="G11" s="639"/>
      <c r="H11" s="639"/>
      <c r="I11" s="639"/>
      <c r="J11" s="788"/>
      <c r="K11" s="639"/>
      <c r="L11" s="93"/>
      <c r="M11" s="94"/>
      <c r="N11" s="94" t="s">
        <v>1301</v>
      </c>
      <c r="O11" s="94"/>
      <c r="P11" s="94"/>
      <c r="Q11" s="94"/>
      <c r="R11" s="94"/>
      <c r="S11" s="95"/>
    </row>
    <row r="12" spans="1:19" s="75" customFormat="1" ht="17.25" customHeight="1">
      <c r="A12" s="276"/>
      <c r="C12" s="156"/>
      <c r="D12" s="639"/>
      <c r="E12" s="786"/>
      <c r="F12" s="790"/>
      <c r="G12" s="639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</row>
    <row r="13" spans="1:19" ht="17.100000000000001" customHeight="1">
      <c r="A13" s="277"/>
    </row>
    <row r="14" spans="1:19" ht="16.5" customHeight="1">
      <c r="A14" s="276"/>
      <c r="B14" s="75"/>
      <c r="C14" s="156"/>
      <c r="D14" s="791"/>
      <c r="E14" s="782"/>
      <c r="F14" s="783"/>
      <c r="G14" s="776"/>
      <c r="H14" s="638"/>
      <c r="I14" s="638">
        <v>1</v>
      </c>
      <c r="J14" s="787"/>
      <c r="K14" s="694" t="s">
        <v>945</v>
      </c>
      <c r="L14" s="653"/>
      <c r="M14" s="653" t="s">
        <v>953</v>
      </c>
      <c r="N14" s="779"/>
      <c r="O14" s="694" t="s">
        <v>945</v>
      </c>
      <c r="P14" s="299"/>
      <c r="Q14" s="299" t="s">
        <v>953</v>
      </c>
      <c r="R14" s="594"/>
      <c r="S14" s="393"/>
    </row>
    <row r="15" spans="1:19" ht="17.100000000000001" customHeight="1">
      <c r="A15" s="276"/>
      <c r="B15" s="75"/>
      <c r="C15" s="156"/>
      <c r="D15" s="791"/>
      <c r="E15" s="782"/>
      <c r="F15" s="783"/>
      <c r="G15" s="776"/>
      <c r="H15" s="638"/>
      <c r="I15" s="638"/>
      <c r="J15" s="788"/>
      <c r="K15" s="694"/>
      <c r="L15" s="653"/>
      <c r="M15" s="653"/>
      <c r="N15" s="780"/>
      <c r="O15" s="694"/>
      <c r="P15" s="300"/>
      <c r="Q15" s="94"/>
      <c r="R15" s="94" t="s">
        <v>1302</v>
      </c>
      <c r="S15" s="95"/>
    </row>
    <row r="16" spans="1:19" ht="17.100000000000001" customHeight="1">
      <c r="A16" s="276"/>
      <c r="B16" s="75"/>
      <c r="C16" s="156"/>
      <c r="D16" s="791"/>
      <c r="E16" s="782"/>
      <c r="F16" s="783"/>
      <c r="G16" s="776"/>
      <c r="H16" s="638"/>
      <c r="I16" s="638"/>
      <c r="J16" s="788"/>
      <c r="K16" s="694"/>
      <c r="L16" s="93"/>
      <c r="M16" s="94"/>
      <c r="N16" s="94" t="s">
        <v>1301</v>
      </c>
      <c r="O16" s="94"/>
      <c r="P16" s="94"/>
      <c r="Q16" s="94"/>
      <c r="R16" s="94"/>
      <c r="S16" s="95"/>
    </row>
    <row r="17" spans="1:36" ht="17.100000000000001" customHeight="1">
      <c r="A17" s="276"/>
      <c r="B17" s="75"/>
      <c r="C17" s="156"/>
      <c r="D17" s="791"/>
      <c r="E17" s="782"/>
      <c r="F17" s="783"/>
      <c r="G17" s="776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5"/>
    </row>
    <row r="18" spans="1:36" ht="17.100000000000001" customHeight="1">
      <c r="A18" s="277"/>
    </row>
    <row r="19" spans="1:36" s="33" customFormat="1" ht="17.100000000000001" customHeight="1">
      <c r="A19" s="33" t="s">
        <v>873</v>
      </c>
      <c r="C19" s="33" t="s">
        <v>953</v>
      </c>
    </row>
    <row r="25" spans="1:36" ht="17.100000000000001" customHeight="1">
      <c r="O25" s="715" t="s">
        <v>1146</v>
      </c>
      <c r="P25" s="715"/>
      <c r="Q25" s="715"/>
      <c r="R25" s="714" t="s">
        <v>1119</v>
      </c>
      <c r="S25" s="714"/>
      <c r="T25" s="714"/>
      <c r="U25" s="660" t="s">
        <v>1187</v>
      </c>
      <c r="W25" s="777"/>
    </row>
    <row r="26" spans="1:36" ht="17.100000000000001" customHeight="1">
      <c r="O26" s="778" t="s">
        <v>2102</v>
      </c>
      <c r="P26" s="778" t="s">
        <v>1120</v>
      </c>
      <c r="Q26" s="778"/>
      <c r="R26" s="714"/>
      <c r="S26" s="714"/>
      <c r="T26" s="714"/>
      <c r="U26" s="660"/>
      <c r="W26" s="777"/>
    </row>
    <row r="27" spans="1:36" ht="37.5" customHeight="1">
      <c r="O27" s="778"/>
      <c r="P27" s="77" t="s">
        <v>2103</v>
      </c>
      <c r="Q27" s="77" t="s">
        <v>864</v>
      </c>
      <c r="R27" s="78" t="s">
        <v>1123</v>
      </c>
      <c r="S27" s="732" t="s">
        <v>1122</v>
      </c>
      <c r="T27" s="732"/>
      <c r="U27" s="660"/>
      <c r="W27" s="777"/>
    </row>
    <row r="28" spans="1:36" ht="17.100000000000001" customHeight="1">
      <c r="G28" s="152"/>
      <c r="H28" s="152"/>
      <c r="I28" s="152"/>
      <c r="J28" s="152"/>
      <c r="K28" s="152"/>
      <c r="L28" s="99"/>
      <c r="M28" s="533" t="s">
        <v>1042</v>
      </c>
      <c r="N28" s="534"/>
      <c r="O28" s="781"/>
      <c r="P28" s="781"/>
      <c r="Q28" s="781"/>
      <c r="R28" s="781"/>
      <c r="S28" s="781"/>
      <c r="T28" s="781"/>
      <c r="U28" s="781"/>
      <c r="V28" s="99"/>
      <c r="W28" s="99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</row>
    <row r="29" spans="1:36" s="34" customFormat="1" ht="22.5">
      <c r="A29" s="701">
        <v>1</v>
      </c>
      <c r="B29" s="308"/>
      <c r="C29" s="308"/>
      <c r="D29" s="308"/>
      <c r="E29" s="309"/>
      <c r="F29" s="310"/>
      <c r="G29" s="310"/>
      <c r="H29" s="310"/>
      <c r="I29" s="311"/>
      <c r="J29" s="152"/>
      <c r="K29" s="152"/>
      <c r="L29" s="307">
        <f>mergeValue(A29)</f>
        <v>1</v>
      </c>
      <c r="M29" s="176" t="s">
        <v>881</v>
      </c>
      <c r="N29" s="519"/>
      <c r="O29" s="756"/>
      <c r="P29" s="757"/>
      <c r="Q29" s="757"/>
      <c r="R29" s="757"/>
      <c r="S29" s="757"/>
      <c r="T29" s="757"/>
      <c r="U29" s="757"/>
      <c r="V29" s="758"/>
      <c r="W29" s="542" t="s">
        <v>2071</v>
      </c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</row>
    <row r="30" spans="1:36" s="34" customFormat="1" ht="22.5">
      <c r="A30" s="701"/>
      <c r="B30" s="701">
        <v>1</v>
      </c>
      <c r="C30" s="308"/>
      <c r="D30" s="308"/>
      <c r="E30" s="310"/>
      <c r="F30" s="310"/>
      <c r="G30" s="310"/>
      <c r="H30" s="310"/>
      <c r="I30" s="172"/>
      <c r="J30" s="153"/>
      <c r="L30" s="307" t="str">
        <f>mergeValue(A30) &amp;"."&amp; mergeValue(B30)</f>
        <v>1.1</v>
      </c>
      <c r="M30" s="131" t="s">
        <v>876</v>
      </c>
      <c r="N30" s="253"/>
      <c r="O30" s="756"/>
      <c r="P30" s="757"/>
      <c r="Q30" s="757"/>
      <c r="R30" s="757"/>
      <c r="S30" s="757"/>
      <c r="T30" s="757"/>
      <c r="U30" s="757"/>
      <c r="V30" s="758"/>
      <c r="W30" s="254" t="s">
        <v>10</v>
      </c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</row>
    <row r="31" spans="1:36" s="34" customFormat="1" ht="45">
      <c r="A31" s="701"/>
      <c r="B31" s="701"/>
      <c r="C31" s="701">
        <v>1</v>
      </c>
      <c r="D31" s="308"/>
      <c r="E31" s="310"/>
      <c r="F31" s="310"/>
      <c r="G31" s="310"/>
      <c r="H31" s="310"/>
      <c r="I31" s="312"/>
      <c r="J31" s="153"/>
      <c r="K31" s="74"/>
      <c r="L31" s="307" t="str">
        <f>mergeValue(A31) &amp;"."&amp; mergeValue(B31)&amp;"."&amp; mergeValue(C31)</f>
        <v>1.1.1</v>
      </c>
      <c r="M31" s="132" t="s">
        <v>1246</v>
      </c>
      <c r="N31" s="253"/>
      <c r="O31" s="756"/>
      <c r="P31" s="757"/>
      <c r="Q31" s="757"/>
      <c r="R31" s="757"/>
      <c r="S31" s="757"/>
      <c r="T31" s="757"/>
      <c r="U31" s="757"/>
      <c r="V31" s="758"/>
      <c r="W31" s="254" t="s">
        <v>129</v>
      </c>
      <c r="X31" s="266"/>
      <c r="Y31" s="266"/>
      <c r="Z31" s="266"/>
      <c r="AA31" s="285"/>
      <c r="AB31" s="266"/>
      <c r="AC31" s="266"/>
      <c r="AD31" s="266"/>
      <c r="AE31" s="266"/>
      <c r="AF31" s="266"/>
      <c r="AG31" s="266"/>
      <c r="AH31" s="266"/>
    </row>
    <row r="32" spans="1:36" s="34" customFormat="1" ht="33.75">
      <c r="A32" s="701"/>
      <c r="B32" s="701"/>
      <c r="C32" s="701"/>
      <c r="D32" s="701">
        <v>1</v>
      </c>
      <c r="E32" s="310"/>
      <c r="F32" s="310"/>
      <c r="G32" s="310"/>
      <c r="H32" s="310"/>
      <c r="I32" s="700"/>
      <c r="J32" s="153"/>
      <c r="K32" s="74"/>
      <c r="L32" s="307" t="str">
        <f>mergeValue(A32) &amp;"."&amp; mergeValue(B32)&amp;"."&amp; mergeValue(C32)&amp;"."&amp; mergeValue(D32)</f>
        <v>1.1.1.1</v>
      </c>
      <c r="M32" s="133" t="s">
        <v>1270</v>
      </c>
      <c r="N32" s="253"/>
      <c r="O32" s="773"/>
      <c r="P32" s="774"/>
      <c r="Q32" s="774"/>
      <c r="R32" s="774"/>
      <c r="S32" s="774"/>
      <c r="T32" s="774"/>
      <c r="U32" s="774"/>
      <c r="V32" s="775"/>
      <c r="W32" s="254" t="s">
        <v>130</v>
      </c>
      <c r="X32" s="266"/>
      <c r="Y32" s="266"/>
      <c r="Z32" s="266"/>
      <c r="AA32" s="285"/>
      <c r="AB32" s="266"/>
      <c r="AC32" s="266"/>
      <c r="AD32" s="266"/>
      <c r="AE32" s="266"/>
      <c r="AF32" s="266"/>
      <c r="AG32" s="266"/>
      <c r="AH32" s="266"/>
    </row>
    <row r="33" spans="1:36" s="34" customFormat="1" ht="33.75" customHeight="1">
      <c r="A33" s="701"/>
      <c r="B33" s="701"/>
      <c r="C33" s="701"/>
      <c r="D33" s="701"/>
      <c r="E33" s="701">
        <v>1</v>
      </c>
      <c r="F33" s="310"/>
      <c r="G33" s="310"/>
      <c r="H33" s="310"/>
      <c r="I33" s="700"/>
      <c r="J33" s="700"/>
      <c r="K33" s="74"/>
      <c r="L33" s="307" t="str">
        <f>mergeValue(A33) &amp;"."&amp; mergeValue(B33)&amp;"."&amp; mergeValue(C33)&amp;"."&amp; mergeValue(D33)&amp;"."&amp; mergeValue(E33)</f>
        <v>1.1.1.1.1</v>
      </c>
      <c r="M33" s="144" t="s">
        <v>868</v>
      </c>
      <c r="N33" s="254"/>
      <c r="O33" s="704"/>
      <c r="P33" s="705"/>
      <c r="Q33" s="705"/>
      <c r="R33" s="705"/>
      <c r="S33" s="705"/>
      <c r="T33" s="705"/>
      <c r="U33" s="705"/>
      <c r="V33" s="706"/>
      <c r="W33" s="254" t="s">
        <v>11</v>
      </c>
      <c r="X33" s="266"/>
      <c r="Y33" s="285" t="str">
        <f>strCheckUnique(Z33:Z36)</f>
        <v/>
      </c>
      <c r="Z33" s="266"/>
      <c r="AA33" s="285"/>
      <c r="AB33" s="266"/>
      <c r="AC33" s="266"/>
      <c r="AD33" s="266"/>
      <c r="AE33" s="266"/>
      <c r="AF33" s="266"/>
      <c r="AG33" s="266"/>
      <c r="AH33" s="266"/>
    </row>
    <row r="34" spans="1:36" s="34" customFormat="1" ht="66" customHeight="1">
      <c r="A34" s="701"/>
      <c r="B34" s="701"/>
      <c r="C34" s="701"/>
      <c r="D34" s="701"/>
      <c r="E34" s="701"/>
      <c r="F34" s="308">
        <v>1</v>
      </c>
      <c r="G34" s="308"/>
      <c r="H34" s="308"/>
      <c r="I34" s="700"/>
      <c r="J34" s="700"/>
      <c r="K34" s="312"/>
      <c r="L34" s="307" t="str">
        <f>mergeValue(A34) &amp;"."&amp; mergeValue(B34)&amp;"."&amp; mergeValue(C34)&amp;"."&amp; mergeValue(D34)&amp;"."&amp; mergeValue(E34)&amp;"."&amp; mergeValue(F34)</f>
        <v>1.1.1.1.1.1</v>
      </c>
      <c r="M34" s="301"/>
      <c r="N34" s="692"/>
      <c r="O34" s="598"/>
      <c r="P34" s="164"/>
      <c r="Q34" s="164"/>
      <c r="R34" s="693"/>
      <c r="S34" s="694" t="s">
        <v>944</v>
      </c>
      <c r="T34" s="693"/>
      <c r="U34" s="694" t="s">
        <v>945</v>
      </c>
      <c r="V34" s="250"/>
      <c r="W34" s="696" t="s">
        <v>2072</v>
      </c>
      <c r="X34" s="266" t="str">
        <f>strCheckDate(O35:V35)</f>
        <v/>
      </c>
      <c r="Y34" s="266"/>
      <c r="Z34" s="285" t="str">
        <f>IF(M34="","",M34 )</f>
        <v/>
      </c>
      <c r="AA34" s="285"/>
      <c r="AB34" s="285"/>
      <c r="AC34" s="285"/>
      <c r="AD34" s="266"/>
      <c r="AE34" s="266"/>
      <c r="AF34" s="266"/>
      <c r="AG34" s="266"/>
      <c r="AH34" s="266"/>
    </row>
    <row r="35" spans="1:36" s="34" customFormat="1" ht="14.25" hidden="1" customHeight="1">
      <c r="A35" s="701"/>
      <c r="B35" s="701"/>
      <c r="C35" s="701"/>
      <c r="D35" s="701"/>
      <c r="E35" s="701"/>
      <c r="F35" s="308"/>
      <c r="G35" s="308"/>
      <c r="H35" s="308"/>
      <c r="I35" s="700"/>
      <c r="J35" s="700"/>
      <c r="K35" s="312"/>
      <c r="L35" s="143"/>
      <c r="M35" s="177"/>
      <c r="N35" s="692"/>
      <c r="O35" s="267"/>
      <c r="P35" s="264"/>
      <c r="Q35" s="265" t="str">
        <f>R34 &amp; "-" &amp; T34</f>
        <v>-</v>
      </c>
      <c r="R35" s="693"/>
      <c r="S35" s="694"/>
      <c r="T35" s="695"/>
      <c r="U35" s="694"/>
      <c r="V35" s="250"/>
      <c r="W35" s="697"/>
      <c r="X35" s="266"/>
      <c r="Y35" s="266"/>
      <c r="Z35" s="266"/>
      <c r="AA35" s="285"/>
      <c r="AB35" s="266"/>
      <c r="AC35" s="266"/>
      <c r="AD35" s="266"/>
      <c r="AE35" s="266"/>
      <c r="AF35" s="266"/>
      <c r="AG35" s="266"/>
      <c r="AH35" s="266"/>
    </row>
    <row r="36" spans="1:36" ht="15" customHeight="1">
      <c r="A36" s="701"/>
      <c r="B36" s="701"/>
      <c r="C36" s="701"/>
      <c r="D36" s="701"/>
      <c r="E36" s="701"/>
      <c r="F36" s="308"/>
      <c r="G36" s="308"/>
      <c r="H36" s="308"/>
      <c r="I36" s="700"/>
      <c r="J36" s="700"/>
      <c r="K36" s="173"/>
      <c r="L36" s="84"/>
      <c r="M36" s="147" t="s">
        <v>1271</v>
      </c>
      <c r="N36" s="169"/>
      <c r="O36" s="129"/>
      <c r="P36" s="129"/>
      <c r="Q36" s="129"/>
      <c r="R36" s="230"/>
      <c r="S36" s="170"/>
      <c r="T36" s="170"/>
      <c r="U36" s="170"/>
      <c r="V36" s="158"/>
      <c r="W36" s="698"/>
      <c r="X36" s="275"/>
      <c r="Y36" s="275"/>
      <c r="Z36" s="275"/>
      <c r="AA36" s="285"/>
      <c r="AB36" s="275"/>
      <c r="AC36" s="266"/>
      <c r="AD36" s="266"/>
      <c r="AE36" s="266"/>
      <c r="AF36" s="266"/>
      <c r="AG36" s="266"/>
      <c r="AH36" s="266"/>
      <c r="AI36" s="34"/>
    </row>
    <row r="37" spans="1:36" ht="15" customHeight="1">
      <c r="A37" s="701"/>
      <c r="B37" s="701"/>
      <c r="C37" s="701"/>
      <c r="D37" s="701"/>
      <c r="E37" s="308"/>
      <c r="F37" s="310"/>
      <c r="G37" s="310"/>
      <c r="H37" s="310"/>
      <c r="I37" s="700"/>
      <c r="J37" s="59"/>
      <c r="K37" s="173"/>
      <c r="L37" s="84"/>
      <c r="M37" s="136" t="s">
        <v>871</v>
      </c>
      <c r="N37" s="169"/>
      <c r="O37" s="129"/>
      <c r="P37" s="129"/>
      <c r="Q37" s="129"/>
      <c r="R37" s="230"/>
      <c r="S37" s="170"/>
      <c r="T37" s="170"/>
      <c r="U37" s="169"/>
      <c r="V37" s="170"/>
      <c r="W37" s="158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</row>
    <row r="38" spans="1:36" ht="15" customHeight="1">
      <c r="A38" s="701"/>
      <c r="B38" s="701"/>
      <c r="C38" s="701"/>
      <c r="D38" s="308"/>
      <c r="E38" s="313"/>
      <c r="F38" s="310"/>
      <c r="G38" s="310"/>
      <c r="H38" s="310"/>
      <c r="I38" s="173"/>
      <c r="J38" s="59"/>
      <c r="K38" s="152"/>
      <c r="L38" s="84"/>
      <c r="M38" s="135" t="s">
        <v>1272</v>
      </c>
      <c r="N38" s="169"/>
      <c r="O38" s="129"/>
      <c r="P38" s="129"/>
      <c r="Q38" s="129"/>
      <c r="R38" s="230"/>
      <c r="S38" s="170"/>
      <c r="T38" s="170"/>
      <c r="U38" s="169"/>
      <c r="V38" s="170"/>
      <c r="W38" s="15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</row>
    <row r="39" spans="1:36" ht="15" customHeight="1">
      <c r="A39" s="701"/>
      <c r="B39" s="701"/>
      <c r="C39" s="308"/>
      <c r="D39" s="308"/>
      <c r="E39" s="313"/>
      <c r="F39" s="310"/>
      <c r="G39" s="310"/>
      <c r="H39" s="310"/>
      <c r="I39" s="173"/>
      <c r="J39" s="59"/>
      <c r="K39" s="152"/>
      <c r="L39" s="84"/>
      <c r="M39" s="134" t="s">
        <v>1247</v>
      </c>
      <c r="N39" s="170"/>
      <c r="O39" s="134"/>
      <c r="P39" s="134"/>
      <c r="Q39" s="134"/>
      <c r="R39" s="230"/>
      <c r="S39" s="170"/>
      <c r="T39" s="170"/>
      <c r="U39" s="169"/>
      <c r="V39" s="170"/>
      <c r="W39" s="15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</row>
    <row r="40" spans="1:36" ht="15" customHeight="1">
      <c r="A40" s="701"/>
      <c r="B40" s="308"/>
      <c r="C40" s="313"/>
      <c r="D40" s="313"/>
      <c r="E40" s="313"/>
      <c r="F40" s="310"/>
      <c r="G40" s="310"/>
      <c r="H40" s="310"/>
      <c r="I40" s="173"/>
      <c r="J40" s="59"/>
      <c r="K40" s="152"/>
      <c r="L40" s="84"/>
      <c r="M40" s="149" t="s">
        <v>879</v>
      </c>
      <c r="N40" s="170"/>
      <c r="O40" s="134"/>
      <c r="P40" s="134"/>
      <c r="Q40" s="134"/>
      <c r="R40" s="230"/>
      <c r="S40" s="170"/>
      <c r="T40" s="170"/>
      <c r="U40" s="169"/>
      <c r="V40" s="170"/>
      <c r="W40" s="15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</row>
    <row r="41" spans="1:36" ht="15" customHeight="1">
      <c r="A41" s="308"/>
      <c r="B41" s="314"/>
      <c r="C41" s="314"/>
      <c r="D41" s="314"/>
      <c r="E41" s="315"/>
      <c r="F41" s="314"/>
      <c r="G41" s="310"/>
      <c r="H41" s="310"/>
      <c r="I41" s="172"/>
      <c r="J41" s="59"/>
      <c r="K41" s="312"/>
      <c r="L41" s="84"/>
      <c r="M41" s="181" t="s">
        <v>1157</v>
      </c>
      <c r="N41" s="170"/>
      <c r="O41" s="134"/>
      <c r="P41" s="134"/>
      <c r="Q41" s="134"/>
      <c r="R41" s="230"/>
      <c r="S41" s="170"/>
      <c r="T41" s="170"/>
      <c r="U41" s="169"/>
      <c r="V41" s="170"/>
      <c r="W41" s="15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</row>
    <row r="42" spans="1:36" ht="18.75" customHeight="1"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</row>
    <row r="43" spans="1:36" s="33" customFormat="1" ht="17.100000000000001" customHeight="1">
      <c r="A43" s="33" t="s">
        <v>873</v>
      </c>
      <c r="C43" s="33" t="s">
        <v>910</v>
      </c>
      <c r="U43" s="155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</row>
    <row r="44" spans="1:36" ht="17.100000000000001" customHeight="1"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</row>
    <row r="45" spans="1:36" s="34" customFormat="1" ht="22.5">
      <c r="A45" s="701">
        <v>1</v>
      </c>
      <c r="B45" s="308"/>
      <c r="C45" s="308"/>
      <c r="D45" s="308"/>
      <c r="E45" s="309"/>
      <c r="F45" s="310"/>
      <c r="G45" s="310"/>
      <c r="H45" s="310"/>
      <c r="I45" s="311"/>
      <c r="J45" s="152"/>
      <c r="K45" s="152"/>
      <c r="L45" s="307">
        <f>mergeValue(A45)</f>
        <v>1</v>
      </c>
      <c r="M45" s="176" t="s">
        <v>881</v>
      </c>
      <c r="N45" s="519"/>
      <c r="O45" s="756"/>
      <c r="P45" s="757"/>
      <c r="Q45" s="757"/>
      <c r="R45" s="757"/>
      <c r="S45" s="757"/>
      <c r="T45" s="757"/>
      <c r="U45" s="757"/>
      <c r="V45" s="758"/>
      <c r="W45" s="542" t="s">
        <v>2071</v>
      </c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</row>
    <row r="46" spans="1:36" s="34" customFormat="1" ht="22.5">
      <c r="A46" s="701"/>
      <c r="B46" s="701">
        <v>1</v>
      </c>
      <c r="C46" s="308"/>
      <c r="D46" s="308"/>
      <c r="E46" s="310"/>
      <c r="F46" s="310"/>
      <c r="G46" s="310"/>
      <c r="H46" s="310"/>
      <c r="I46" s="172"/>
      <c r="J46" s="153"/>
      <c r="L46" s="307" t="str">
        <f>mergeValue(A46) &amp;"."&amp; mergeValue(B46)</f>
        <v>1.1</v>
      </c>
      <c r="M46" s="131" t="s">
        <v>876</v>
      </c>
      <c r="N46" s="253"/>
      <c r="O46" s="756"/>
      <c r="P46" s="757"/>
      <c r="Q46" s="757"/>
      <c r="R46" s="757"/>
      <c r="S46" s="757"/>
      <c r="T46" s="757"/>
      <c r="U46" s="757"/>
      <c r="V46" s="758"/>
      <c r="W46" s="254" t="s">
        <v>10</v>
      </c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</row>
    <row r="47" spans="1:36" s="34" customFormat="1" ht="45">
      <c r="A47" s="701"/>
      <c r="B47" s="701"/>
      <c r="C47" s="701">
        <v>1</v>
      </c>
      <c r="D47" s="308"/>
      <c r="E47" s="310"/>
      <c r="F47" s="310"/>
      <c r="G47" s="310"/>
      <c r="H47" s="310"/>
      <c r="I47" s="312"/>
      <c r="J47" s="153"/>
      <c r="K47" s="74"/>
      <c r="L47" s="307" t="str">
        <f>mergeValue(A47) &amp;"."&amp; mergeValue(B47)&amp;"."&amp; mergeValue(C47)</f>
        <v>1.1.1</v>
      </c>
      <c r="M47" s="132" t="s">
        <v>1246</v>
      </c>
      <c r="N47" s="253"/>
      <c r="O47" s="756"/>
      <c r="P47" s="757"/>
      <c r="Q47" s="757"/>
      <c r="R47" s="757"/>
      <c r="S47" s="757"/>
      <c r="T47" s="757"/>
      <c r="U47" s="757"/>
      <c r="V47" s="758"/>
      <c r="W47" s="254" t="s">
        <v>129</v>
      </c>
      <c r="X47" s="266"/>
      <c r="Y47" s="266"/>
      <c r="Z47" s="266"/>
      <c r="AA47" s="285"/>
      <c r="AB47" s="266"/>
      <c r="AC47" s="266"/>
      <c r="AD47" s="266"/>
      <c r="AE47" s="266"/>
      <c r="AF47" s="266"/>
      <c r="AG47" s="266"/>
      <c r="AH47" s="266"/>
    </row>
    <row r="48" spans="1:36" s="34" customFormat="1" ht="33.75">
      <c r="A48" s="701"/>
      <c r="B48" s="701"/>
      <c r="C48" s="701"/>
      <c r="D48" s="701">
        <v>1</v>
      </c>
      <c r="E48" s="310"/>
      <c r="F48" s="310"/>
      <c r="G48" s="310"/>
      <c r="H48" s="310"/>
      <c r="I48" s="700"/>
      <c r="J48" s="153"/>
      <c r="K48" s="74"/>
      <c r="L48" s="307" t="str">
        <f>mergeValue(A48) &amp;"."&amp; mergeValue(B48)&amp;"."&amp; mergeValue(C48)&amp;"."&amp; mergeValue(D48)</f>
        <v>1.1.1.1</v>
      </c>
      <c r="M48" s="133" t="s">
        <v>1270</v>
      </c>
      <c r="N48" s="253"/>
      <c r="O48" s="773"/>
      <c r="P48" s="774"/>
      <c r="Q48" s="774"/>
      <c r="R48" s="774"/>
      <c r="S48" s="774"/>
      <c r="T48" s="774"/>
      <c r="U48" s="774"/>
      <c r="V48" s="775"/>
      <c r="W48" s="254" t="s">
        <v>130</v>
      </c>
      <c r="X48" s="266"/>
      <c r="Y48" s="266"/>
      <c r="Z48" s="266"/>
      <c r="AA48" s="285"/>
      <c r="AB48" s="266"/>
      <c r="AC48" s="266"/>
      <c r="AD48" s="266"/>
      <c r="AE48" s="266"/>
      <c r="AF48" s="266"/>
      <c r="AG48" s="266"/>
      <c r="AH48" s="266"/>
    </row>
    <row r="49" spans="1:36" s="34" customFormat="1" ht="33.75" customHeight="1">
      <c r="A49" s="701"/>
      <c r="B49" s="701"/>
      <c r="C49" s="701"/>
      <c r="D49" s="701"/>
      <c r="E49" s="701">
        <v>1</v>
      </c>
      <c r="F49" s="310"/>
      <c r="G49" s="310"/>
      <c r="H49" s="310"/>
      <c r="I49" s="700"/>
      <c r="J49" s="700"/>
      <c r="K49" s="74"/>
      <c r="L49" s="307" t="str">
        <f>mergeValue(A49) &amp;"."&amp; mergeValue(B49)&amp;"."&amp; mergeValue(C49)&amp;"."&amp; mergeValue(D49)&amp;"."&amp; mergeValue(E49)</f>
        <v>1.1.1.1.1</v>
      </c>
      <c r="M49" s="144" t="s">
        <v>868</v>
      </c>
      <c r="N49" s="254"/>
      <c r="O49" s="704"/>
      <c r="P49" s="705"/>
      <c r="Q49" s="705"/>
      <c r="R49" s="705"/>
      <c r="S49" s="705"/>
      <c r="T49" s="705"/>
      <c r="U49" s="705"/>
      <c r="V49" s="706"/>
      <c r="W49" s="254" t="s">
        <v>11</v>
      </c>
      <c r="X49" s="266"/>
      <c r="Y49" s="285" t="str">
        <f>strCheckUnique(Z49:Z52)</f>
        <v/>
      </c>
      <c r="Z49" s="266"/>
      <c r="AA49" s="285"/>
      <c r="AB49" s="266"/>
      <c r="AC49" s="266"/>
      <c r="AD49" s="266"/>
      <c r="AE49" s="266"/>
      <c r="AF49" s="266"/>
      <c r="AG49" s="266"/>
      <c r="AH49" s="266"/>
    </row>
    <row r="50" spans="1:36" s="34" customFormat="1" ht="66" customHeight="1">
      <c r="A50" s="701"/>
      <c r="B50" s="701"/>
      <c r="C50" s="701"/>
      <c r="D50" s="701"/>
      <c r="E50" s="701"/>
      <c r="F50" s="308">
        <v>1</v>
      </c>
      <c r="G50" s="308"/>
      <c r="H50" s="308"/>
      <c r="I50" s="700"/>
      <c r="J50" s="700"/>
      <c r="K50" s="312"/>
      <c r="L50" s="307" t="str">
        <f>mergeValue(A50) &amp;"."&amp; mergeValue(B50)&amp;"."&amp; mergeValue(C50)&amp;"."&amp; mergeValue(D50)&amp;"."&amp; mergeValue(E50)&amp;"."&amp; mergeValue(F50)</f>
        <v>1.1.1.1.1.1</v>
      </c>
      <c r="M50" s="301"/>
      <c r="N50" s="692"/>
      <c r="O50" s="164"/>
      <c r="P50" s="164"/>
      <c r="Q50" s="164"/>
      <c r="R50" s="693"/>
      <c r="S50" s="694" t="s">
        <v>944</v>
      </c>
      <c r="T50" s="693"/>
      <c r="U50" s="694" t="s">
        <v>945</v>
      </c>
      <c r="V50" s="250"/>
      <c r="W50" s="696" t="s">
        <v>2072</v>
      </c>
      <c r="X50" s="266" t="str">
        <f>strCheckDate(O51:V51)</f>
        <v/>
      </c>
      <c r="Y50" s="266"/>
      <c r="Z50" s="285" t="str">
        <f>IF(M50="","",M50 )</f>
        <v/>
      </c>
      <c r="AA50" s="285"/>
      <c r="AB50" s="285"/>
      <c r="AC50" s="285"/>
      <c r="AD50" s="266"/>
      <c r="AE50" s="266"/>
      <c r="AF50" s="266"/>
      <c r="AG50" s="266"/>
      <c r="AH50" s="266"/>
    </row>
    <row r="51" spans="1:36" s="34" customFormat="1" ht="14.25" hidden="1" customHeight="1">
      <c r="A51" s="701"/>
      <c r="B51" s="701"/>
      <c r="C51" s="701"/>
      <c r="D51" s="701"/>
      <c r="E51" s="701"/>
      <c r="F51" s="308"/>
      <c r="G51" s="308"/>
      <c r="H51" s="308"/>
      <c r="I51" s="700"/>
      <c r="J51" s="700"/>
      <c r="K51" s="312"/>
      <c r="L51" s="143"/>
      <c r="M51" s="177"/>
      <c r="N51" s="692"/>
      <c r="O51" s="267"/>
      <c r="P51" s="264"/>
      <c r="Q51" s="265" t="str">
        <f>R50 &amp; "-" &amp; T50</f>
        <v>-</v>
      </c>
      <c r="R51" s="693"/>
      <c r="S51" s="694"/>
      <c r="T51" s="695"/>
      <c r="U51" s="694"/>
      <c r="V51" s="250"/>
      <c r="W51" s="697"/>
      <c r="X51" s="266"/>
      <c r="Y51" s="266"/>
      <c r="Z51" s="266"/>
      <c r="AA51" s="285"/>
      <c r="AB51" s="266"/>
      <c r="AC51" s="266"/>
      <c r="AD51" s="266"/>
      <c r="AE51" s="266"/>
      <c r="AF51" s="266"/>
      <c r="AG51" s="266"/>
      <c r="AH51" s="266"/>
    </row>
    <row r="52" spans="1:36" ht="15" customHeight="1">
      <c r="A52" s="701"/>
      <c r="B52" s="701"/>
      <c r="C52" s="701"/>
      <c r="D52" s="701"/>
      <c r="E52" s="701"/>
      <c r="F52" s="308"/>
      <c r="G52" s="308"/>
      <c r="H52" s="308"/>
      <c r="I52" s="700"/>
      <c r="J52" s="700"/>
      <c r="K52" s="173"/>
      <c r="L52" s="84"/>
      <c r="M52" s="147" t="s">
        <v>1271</v>
      </c>
      <c r="N52" s="169"/>
      <c r="O52" s="129"/>
      <c r="P52" s="129"/>
      <c r="Q52" s="129"/>
      <c r="R52" s="230"/>
      <c r="S52" s="170"/>
      <c r="T52" s="170"/>
      <c r="U52" s="170"/>
      <c r="V52" s="158"/>
      <c r="W52" s="698"/>
      <c r="X52" s="275"/>
      <c r="Y52" s="275"/>
      <c r="Z52" s="275"/>
      <c r="AA52" s="285"/>
      <c r="AB52" s="275"/>
      <c r="AC52" s="266"/>
      <c r="AD52" s="266"/>
      <c r="AE52" s="266"/>
      <c r="AF52" s="266"/>
      <c r="AG52" s="266"/>
      <c r="AH52" s="266"/>
      <c r="AI52" s="34"/>
    </row>
    <row r="53" spans="1:36" ht="15" customHeight="1">
      <c r="A53" s="701"/>
      <c r="B53" s="701"/>
      <c r="C53" s="701"/>
      <c r="D53" s="701"/>
      <c r="E53" s="308"/>
      <c r="F53" s="310"/>
      <c r="G53" s="310"/>
      <c r="H53" s="310"/>
      <c r="I53" s="700"/>
      <c r="J53" s="59"/>
      <c r="K53" s="173"/>
      <c r="L53" s="84"/>
      <c r="M53" s="136" t="s">
        <v>871</v>
      </c>
      <c r="N53" s="169"/>
      <c r="O53" s="129"/>
      <c r="P53" s="129"/>
      <c r="Q53" s="129"/>
      <c r="R53" s="230"/>
      <c r="S53" s="170"/>
      <c r="T53" s="170"/>
      <c r="U53" s="169"/>
      <c r="V53" s="170"/>
      <c r="W53" s="158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6" ht="15" customHeight="1">
      <c r="A54" s="701"/>
      <c r="B54" s="701"/>
      <c r="C54" s="701"/>
      <c r="D54" s="308"/>
      <c r="E54" s="313"/>
      <c r="F54" s="310"/>
      <c r="G54" s="310"/>
      <c r="H54" s="310"/>
      <c r="I54" s="173"/>
      <c r="J54" s="59"/>
      <c r="K54" s="152"/>
      <c r="L54" s="84"/>
      <c r="M54" s="135" t="s">
        <v>1272</v>
      </c>
      <c r="N54" s="169"/>
      <c r="O54" s="129"/>
      <c r="P54" s="129"/>
      <c r="Q54" s="129"/>
      <c r="R54" s="230"/>
      <c r="S54" s="170"/>
      <c r="T54" s="170"/>
      <c r="U54" s="169"/>
      <c r="V54" s="170"/>
      <c r="W54" s="158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6" ht="15" customHeight="1">
      <c r="A55" s="701"/>
      <c r="B55" s="701"/>
      <c r="C55" s="308"/>
      <c r="D55" s="308"/>
      <c r="E55" s="313"/>
      <c r="F55" s="310"/>
      <c r="G55" s="310"/>
      <c r="H55" s="310"/>
      <c r="I55" s="173"/>
      <c r="J55" s="59"/>
      <c r="K55" s="152"/>
      <c r="L55" s="84"/>
      <c r="M55" s="134" t="s">
        <v>1247</v>
      </c>
      <c r="N55" s="170"/>
      <c r="O55" s="134"/>
      <c r="P55" s="134"/>
      <c r="Q55" s="134"/>
      <c r="R55" s="230"/>
      <c r="S55" s="170"/>
      <c r="T55" s="170"/>
      <c r="U55" s="169"/>
      <c r="V55" s="170"/>
      <c r="W55" s="158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</row>
    <row r="56" spans="1:36" ht="15" customHeight="1">
      <c r="A56" s="701"/>
      <c r="B56" s="308"/>
      <c r="C56" s="313"/>
      <c r="D56" s="313"/>
      <c r="E56" s="313"/>
      <c r="F56" s="310"/>
      <c r="G56" s="310"/>
      <c r="H56" s="310"/>
      <c r="I56" s="173"/>
      <c r="J56" s="59"/>
      <c r="K56" s="152"/>
      <c r="L56" s="84"/>
      <c r="M56" s="149" t="s">
        <v>879</v>
      </c>
      <c r="N56" s="170"/>
      <c r="O56" s="134"/>
      <c r="P56" s="134"/>
      <c r="Q56" s="134"/>
      <c r="R56" s="230"/>
      <c r="S56" s="170"/>
      <c r="T56" s="170"/>
      <c r="U56" s="169"/>
      <c r="V56" s="170"/>
      <c r="W56" s="158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</row>
    <row r="57" spans="1:36" ht="15" customHeight="1">
      <c r="A57" s="308"/>
      <c r="B57" s="314"/>
      <c r="C57" s="314"/>
      <c r="D57" s="314"/>
      <c r="E57" s="315"/>
      <c r="F57" s="314"/>
      <c r="G57" s="310"/>
      <c r="H57" s="310"/>
      <c r="I57" s="172"/>
      <c r="J57" s="59"/>
      <c r="K57" s="312"/>
      <c r="L57" s="84"/>
      <c r="M57" s="181" t="s">
        <v>1157</v>
      </c>
      <c r="N57" s="170"/>
      <c r="O57" s="134"/>
      <c r="P57" s="134"/>
      <c r="Q57" s="134"/>
      <c r="R57" s="230"/>
      <c r="S57" s="170"/>
      <c r="T57" s="170"/>
      <c r="U57" s="169"/>
      <c r="V57" s="170"/>
      <c r="W57" s="158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</row>
    <row r="58" spans="1:36" ht="18.75" customHeight="1"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</row>
    <row r="59" spans="1:36" s="33" customFormat="1" ht="17.100000000000001" customHeight="1">
      <c r="A59" s="33" t="s">
        <v>873</v>
      </c>
      <c r="C59" s="33" t="s">
        <v>911</v>
      </c>
      <c r="V59" s="155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</row>
    <row r="60" spans="1:36" ht="17.100000000000001" customHeight="1"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</row>
    <row r="61" spans="1:36" s="34" customFormat="1" ht="22.5">
      <c r="A61" s="701">
        <v>1</v>
      </c>
      <c r="B61" s="308"/>
      <c r="C61" s="308"/>
      <c r="D61" s="308"/>
      <c r="E61" s="309"/>
      <c r="F61" s="310"/>
      <c r="G61" s="310"/>
      <c r="H61" s="310"/>
      <c r="I61" s="311"/>
      <c r="J61" s="152"/>
      <c r="K61" s="152"/>
      <c r="L61" s="307">
        <f>mergeValue(A61)</f>
        <v>1</v>
      </c>
      <c r="M61" s="176" t="s">
        <v>881</v>
      </c>
      <c r="N61" s="519"/>
      <c r="O61" s="699"/>
      <c r="P61" s="699"/>
      <c r="Q61" s="699"/>
      <c r="R61" s="699"/>
      <c r="S61" s="699"/>
      <c r="T61" s="699"/>
      <c r="U61" s="699"/>
      <c r="V61" s="699"/>
      <c r="W61" s="542" t="s">
        <v>2071</v>
      </c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</row>
    <row r="62" spans="1:36" s="34" customFormat="1" ht="22.5">
      <c r="A62" s="701"/>
      <c r="B62" s="701">
        <v>1</v>
      </c>
      <c r="C62" s="308"/>
      <c r="D62" s="308"/>
      <c r="E62" s="310"/>
      <c r="F62" s="310"/>
      <c r="G62" s="310"/>
      <c r="H62" s="310"/>
      <c r="I62" s="172"/>
      <c r="J62" s="153"/>
      <c r="L62" s="307" t="str">
        <f>mergeValue(A62) &amp;"."&amp; mergeValue(B62)</f>
        <v>1.1</v>
      </c>
      <c r="M62" s="131" t="s">
        <v>876</v>
      </c>
      <c r="N62" s="253"/>
      <c r="O62" s="699"/>
      <c r="P62" s="699"/>
      <c r="Q62" s="699"/>
      <c r="R62" s="699"/>
      <c r="S62" s="699"/>
      <c r="T62" s="699"/>
      <c r="U62" s="699"/>
      <c r="V62" s="699"/>
      <c r="W62" s="254" t="s">
        <v>10</v>
      </c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</row>
    <row r="63" spans="1:36" s="34" customFormat="1" ht="45">
      <c r="A63" s="701"/>
      <c r="B63" s="701"/>
      <c r="C63" s="701">
        <v>1</v>
      </c>
      <c r="D63" s="308"/>
      <c r="E63" s="310"/>
      <c r="F63" s="310"/>
      <c r="G63" s="310"/>
      <c r="H63" s="310"/>
      <c r="I63" s="312"/>
      <c r="J63" s="153"/>
      <c r="K63" s="74"/>
      <c r="L63" s="307" t="str">
        <f>mergeValue(A63) &amp;"."&amp; mergeValue(B63)&amp;"."&amp; mergeValue(C63)</f>
        <v>1.1.1</v>
      </c>
      <c r="M63" s="132" t="s">
        <v>1246</v>
      </c>
      <c r="N63" s="253"/>
      <c r="O63" s="699"/>
      <c r="P63" s="699"/>
      <c r="Q63" s="699"/>
      <c r="R63" s="699"/>
      <c r="S63" s="699"/>
      <c r="T63" s="699"/>
      <c r="U63" s="699"/>
      <c r="V63" s="699"/>
      <c r="W63" s="254" t="s">
        <v>129</v>
      </c>
      <c r="X63" s="266"/>
      <c r="Y63" s="266"/>
      <c r="Z63" s="266"/>
      <c r="AA63" s="285"/>
      <c r="AB63" s="266"/>
      <c r="AC63" s="266"/>
      <c r="AD63" s="266"/>
      <c r="AE63" s="266"/>
      <c r="AF63" s="266"/>
      <c r="AG63" s="266"/>
      <c r="AH63" s="266"/>
    </row>
    <row r="64" spans="1:36" s="34" customFormat="1" ht="33.75">
      <c r="A64" s="701"/>
      <c r="B64" s="701"/>
      <c r="C64" s="701"/>
      <c r="D64" s="701">
        <v>1</v>
      </c>
      <c r="E64" s="310"/>
      <c r="F64" s="310"/>
      <c r="G64" s="310"/>
      <c r="H64" s="310"/>
      <c r="I64" s="700"/>
      <c r="J64" s="153"/>
      <c r="K64" s="74"/>
      <c r="L64" s="307" t="str">
        <f>mergeValue(A64) &amp;"."&amp; mergeValue(B64)&amp;"."&amp; mergeValue(C64)&amp;"."&amp; mergeValue(D64)</f>
        <v>1.1.1.1</v>
      </c>
      <c r="M64" s="133" t="s">
        <v>1270</v>
      </c>
      <c r="N64" s="253"/>
      <c r="O64" s="703"/>
      <c r="P64" s="703"/>
      <c r="Q64" s="703"/>
      <c r="R64" s="703"/>
      <c r="S64" s="703"/>
      <c r="T64" s="703"/>
      <c r="U64" s="703"/>
      <c r="V64" s="703"/>
      <c r="W64" s="254" t="s">
        <v>130</v>
      </c>
      <c r="X64" s="266"/>
      <c r="Y64" s="266"/>
      <c r="Z64" s="266"/>
      <c r="AA64" s="285"/>
      <c r="AB64" s="266"/>
      <c r="AC64" s="266"/>
      <c r="AD64" s="266"/>
      <c r="AE64" s="266"/>
      <c r="AF64" s="266"/>
      <c r="AG64" s="266"/>
      <c r="AH64" s="266"/>
    </row>
    <row r="65" spans="1:36" s="34" customFormat="1" ht="33.75" customHeight="1">
      <c r="A65" s="701"/>
      <c r="B65" s="701"/>
      <c r="C65" s="701"/>
      <c r="D65" s="701"/>
      <c r="E65" s="701">
        <v>1</v>
      </c>
      <c r="F65" s="310"/>
      <c r="G65" s="310"/>
      <c r="H65" s="310"/>
      <c r="I65" s="700"/>
      <c r="J65" s="700"/>
      <c r="K65" s="74"/>
      <c r="L65" s="307" t="str">
        <f>mergeValue(A65) &amp;"."&amp; mergeValue(B65)&amp;"."&amp; mergeValue(C65)&amp;"."&amp; mergeValue(D65)&amp;"."&amp; mergeValue(E65)</f>
        <v>1.1.1.1.1</v>
      </c>
      <c r="M65" s="144" t="s">
        <v>868</v>
      </c>
      <c r="N65" s="254"/>
      <c r="O65" s="702"/>
      <c r="P65" s="702"/>
      <c r="Q65" s="702"/>
      <c r="R65" s="702"/>
      <c r="S65" s="702"/>
      <c r="T65" s="702"/>
      <c r="U65" s="702"/>
      <c r="V65" s="702"/>
      <c r="W65" s="254" t="s">
        <v>11</v>
      </c>
      <c r="X65" s="266"/>
      <c r="Y65" s="285" t="str">
        <f>strCheckUnique(Z65:Z68)</f>
        <v/>
      </c>
      <c r="Z65" s="266"/>
      <c r="AA65" s="285"/>
      <c r="AB65" s="266"/>
      <c r="AC65" s="266"/>
      <c r="AD65" s="266"/>
      <c r="AE65" s="266"/>
      <c r="AF65" s="266"/>
      <c r="AG65" s="266"/>
      <c r="AH65" s="266"/>
    </row>
    <row r="66" spans="1:36" s="34" customFormat="1" ht="66" customHeight="1">
      <c r="A66" s="701"/>
      <c r="B66" s="701"/>
      <c r="C66" s="701"/>
      <c r="D66" s="701"/>
      <c r="E66" s="701"/>
      <c r="F66" s="308">
        <v>1</v>
      </c>
      <c r="G66" s="308"/>
      <c r="H66" s="308"/>
      <c r="I66" s="700"/>
      <c r="J66" s="700"/>
      <c r="K66" s="312"/>
      <c r="L66" s="307" t="str">
        <f>mergeValue(A66) &amp;"."&amp; mergeValue(B66)&amp;"."&amp; mergeValue(C66)&amp;"."&amp; mergeValue(D66)&amp;"."&amp; mergeValue(E66)&amp;"."&amp; mergeValue(F66)</f>
        <v>1.1.1.1.1.1</v>
      </c>
      <c r="M66" s="301"/>
      <c r="N66" s="692"/>
      <c r="O66" s="164"/>
      <c r="P66" s="164"/>
      <c r="Q66" s="164"/>
      <c r="R66" s="693"/>
      <c r="S66" s="694" t="s">
        <v>944</v>
      </c>
      <c r="T66" s="693"/>
      <c r="U66" s="694" t="s">
        <v>945</v>
      </c>
      <c r="V66" s="250"/>
      <c r="W66" s="696" t="s">
        <v>2072</v>
      </c>
      <c r="X66" s="266" t="str">
        <f>strCheckDate(O67:V67)</f>
        <v/>
      </c>
      <c r="Y66" s="266"/>
      <c r="Z66" s="285" t="str">
        <f>IF(M66="","",M66 )</f>
        <v/>
      </c>
      <c r="AA66" s="285"/>
      <c r="AB66" s="285"/>
      <c r="AC66" s="285"/>
      <c r="AD66" s="266"/>
      <c r="AE66" s="266"/>
      <c r="AF66" s="266"/>
      <c r="AG66" s="266"/>
      <c r="AH66" s="266"/>
    </row>
    <row r="67" spans="1:36" s="34" customFormat="1" ht="14.25" hidden="1" customHeight="1">
      <c r="A67" s="701"/>
      <c r="B67" s="701"/>
      <c r="C67" s="701"/>
      <c r="D67" s="701"/>
      <c r="E67" s="701"/>
      <c r="F67" s="308"/>
      <c r="G67" s="308"/>
      <c r="H67" s="308"/>
      <c r="I67" s="700"/>
      <c r="J67" s="700"/>
      <c r="K67" s="312"/>
      <c r="L67" s="143"/>
      <c r="M67" s="177"/>
      <c r="N67" s="692"/>
      <c r="O67" s="267"/>
      <c r="P67" s="264"/>
      <c r="Q67" s="265" t="str">
        <f>R66 &amp; "-" &amp; T66</f>
        <v>-</v>
      </c>
      <c r="R67" s="693"/>
      <c r="S67" s="694"/>
      <c r="T67" s="695"/>
      <c r="U67" s="694"/>
      <c r="V67" s="250"/>
      <c r="W67" s="697"/>
      <c r="X67" s="266"/>
      <c r="Y67" s="266"/>
      <c r="Z67" s="266"/>
      <c r="AA67" s="285"/>
      <c r="AB67" s="266"/>
      <c r="AC67" s="266"/>
      <c r="AD67" s="266"/>
      <c r="AE67" s="266"/>
      <c r="AF67" s="266"/>
      <c r="AG67" s="266"/>
      <c r="AH67" s="266"/>
    </row>
    <row r="68" spans="1:36" ht="15" customHeight="1">
      <c r="A68" s="701"/>
      <c r="B68" s="701"/>
      <c r="C68" s="701"/>
      <c r="D68" s="701"/>
      <c r="E68" s="701"/>
      <c r="F68" s="308"/>
      <c r="G68" s="308"/>
      <c r="H68" s="308"/>
      <c r="I68" s="700"/>
      <c r="J68" s="700"/>
      <c r="K68" s="173"/>
      <c r="L68" s="84"/>
      <c r="M68" s="147" t="s">
        <v>1271</v>
      </c>
      <c r="N68" s="169"/>
      <c r="O68" s="129"/>
      <c r="P68" s="129"/>
      <c r="Q68" s="129"/>
      <c r="R68" s="230"/>
      <c r="S68" s="170"/>
      <c r="T68" s="170"/>
      <c r="U68" s="170"/>
      <c r="V68" s="158"/>
      <c r="W68" s="698"/>
      <c r="X68" s="275"/>
      <c r="Y68" s="275"/>
      <c r="Z68" s="275"/>
      <c r="AA68" s="285"/>
      <c r="AB68" s="275"/>
      <c r="AC68" s="266"/>
      <c r="AD68" s="266"/>
      <c r="AE68" s="266"/>
      <c r="AF68" s="266"/>
      <c r="AG68" s="266"/>
      <c r="AH68" s="266"/>
      <c r="AI68" s="34"/>
    </row>
    <row r="69" spans="1:36" ht="14.25">
      <c r="A69" s="701"/>
      <c r="B69" s="701"/>
      <c r="C69" s="701"/>
      <c r="D69" s="701"/>
      <c r="E69" s="308"/>
      <c r="F69" s="310"/>
      <c r="G69" s="310"/>
      <c r="H69" s="310"/>
      <c r="I69" s="700"/>
      <c r="J69" s="59"/>
      <c r="K69" s="173"/>
      <c r="L69" s="84"/>
      <c r="M69" s="136" t="s">
        <v>871</v>
      </c>
      <c r="N69" s="169"/>
      <c r="O69" s="129"/>
      <c r="P69" s="129"/>
      <c r="Q69" s="129"/>
      <c r="R69" s="230"/>
      <c r="S69" s="170"/>
      <c r="T69" s="170"/>
      <c r="U69" s="169"/>
      <c r="V69" s="170"/>
      <c r="W69" s="158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</row>
    <row r="70" spans="1:36" ht="14.25">
      <c r="A70" s="701"/>
      <c r="B70" s="701"/>
      <c r="C70" s="701"/>
      <c r="D70" s="308"/>
      <c r="E70" s="313"/>
      <c r="F70" s="310"/>
      <c r="G70" s="310"/>
      <c r="H70" s="310"/>
      <c r="I70" s="173"/>
      <c r="J70" s="59"/>
      <c r="K70" s="152"/>
      <c r="L70" s="84"/>
      <c r="M70" s="135" t="s">
        <v>1272</v>
      </c>
      <c r="N70" s="169"/>
      <c r="O70" s="129"/>
      <c r="P70" s="129"/>
      <c r="Q70" s="129"/>
      <c r="R70" s="230"/>
      <c r="S70" s="170"/>
      <c r="T70" s="170"/>
      <c r="U70" s="169"/>
      <c r="V70" s="170"/>
      <c r="W70" s="158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</row>
    <row r="71" spans="1:36" ht="14.25">
      <c r="A71" s="701"/>
      <c r="B71" s="701"/>
      <c r="C71" s="308"/>
      <c r="D71" s="308"/>
      <c r="E71" s="313"/>
      <c r="F71" s="310"/>
      <c r="G71" s="310"/>
      <c r="H71" s="310"/>
      <c r="I71" s="173"/>
      <c r="J71" s="59"/>
      <c r="K71" s="152"/>
      <c r="L71" s="84"/>
      <c r="M71" s="134" t="s">
        <v>1247</v>
      </c>
      <c r="N71" s="170"/>
      <c r="O71" s="134"/>
      <c r="P71" s="134"/>
      <c r="Q71" s="134"/>
      <c r="R71" s="230"/>
      <c r="S71" s="170"/>
      <c r="T71" s="170"/>
      <c r="U71" s="169"/>
      <c r="V71" s="170"/>
      <c r="W71" s="158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</row>
    <row r="72" spans="1:36" ht="14.25">
      <c r="A72" s="701"/>
      <c r="B72" s="308"/>
      <c r="C72" s="313"/>
      <c r="D72" s="313"/>
      <c r="E72" s="313"/>
      <c r="F72" s="310"/>
      <c r="G72" s="310"/>
      <c r="H72" s="310"/>
      <c r="I72" s="173"/>
      <c r="J72" s="59"/>
      <c r="K72" s="152"/>
      <c r="L72" s="84"/>
      <c r="M72" s="149" t="s">
        <v>879</v>
      </c>
      <c r="N72" s="170"/>
      <c r="O72" s="134"/>
      <c r="P72" s="134"/>
      <c r="Q72" s="134"/>
      <c r="R72" s="230"/>
      <c r="S72" s="170"/>
      <c r="T72" s="170"/>
      <c r="U72" s="169"/>
      <c r="V72" s="170"/>
      <c r="W72" s="158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</row>
    <row r="73" spans="1:36" ht="14.25">
      <c r="A73" s="308"/>
      <c r="B73" s="314"/>
      <c r="C73" s="314"/>
      <c r="D73" s="314"/>
      <c r="E73" s="315"/>
      <c r="F73" s="314"/>
      <c r="G73" s="310"/>
      <c r="H73" s="310"/>
      <c r="I73" s="172"/>
      <c r="J73" s="59"/>
      <c r="K73" s="312"/>
      <c r="L73" s="84"/>
      <c r="M73" s="181" t="s">
        <v>1157</v>
      </c>
      <c r="N73" s="170"/>
      <c r="O73" s="134"/>
      <c r="P73" s="134"/>
      <c r="Q73" s="134"/>
      <c r="R73" s="230"/>
      <c r="S73" s="170"/>
      <c r="T73" s="170"/>
      <c r="U73" s="169"/>
      <c r="V73" s="170"/>
      <c r="W73" s="158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</row>
    <row r="74" spans="1:36" ht="18.75" customHeight="1"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</row>
    <row r="75" spans="1:36" s="33" customFormat="1" ht="17.100000000000001" customHeight="1">
      <c r="A75" s="33" t="s">
        <v>873</v>
      </c>
      <c r="C75" s="33" t="s">
        <v>912</v>
      </c>
      <c r="V75" s="155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</row>
    <row r="76" spans="1:36" ht="17.100000000000001" customHeight="1"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</row>
    <row r="77" spans="1:36" s="34" customFormat="1" ht="22.5">
      <c r="A77" s="701">
        <v>1</v>
      </c>
      <c r="B77" s="308"/>
      <c r="C77" s="308"/>
      <c r="D77" s="308"/>
      <c r="E77" s="309"/>
      <c r="F77" s="310"/>
      <c r="G77" s="310"/>
      <c r="H77" s="310"/>
      <c r="I77" s="311"/>
      <c r="J77" s="152"/>
      <c r="K77" s="152"/>
      <c r="L77" s="307">
        <f>mergeValue(A77)</f>
        <v>1</v>
      </c>
      <c r="M77" s="176" t="s">
        <v>881</v>
      </c>
      <c r="N77" s="519"/>
      <c r="O77" s="756"/>
      <c r="P77" s="757"/>
      <c r="Q77" s="757"/>
      <c r="R77" s="757"/>
      <c r="S77" s="757"/>
      <c r="T77" s="757"/>
      <c r="U77" s="757"/>
      <c r="V77" s="758"/>
      <c r="W77" s="542" t="s">
        <v>2071</v>
      </c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</row>
    <row r="78" spans="1:36" s="34" customFormat="1" ht="22.5">
      <c r="A78" s="701"/>
      <c r="B78" s="701">
        <v>1</v>
      </c>
      <c r="C78" s="308"/>
      <c r="D78" s="308"/>
      <c r="E78" s="310"/>
      <c r="F78" s="310"/>
      <c r="G78" s="310"/>
      <c r="H78" s="310"/>
      <c r="I78" s="172"/>
      <c r="J78" s="153"/>
      <c r="L78" s="307" t="str">
        <f>mergeValue(A78) &amp;"."&amp; mergeValue(B78)</f>
        <v>1.1</v>
      </c>
      <c r="M78" s="131" t="s">
        <v>876</v>
      </c>
      <c r="N78" s="253"/>
      <c r="O78" s="756"/>
      <c r="P78" s="757"/>
      <c r="Q78" s="757"/>
      <c r="R78" s="757"/>
      <c r="S78" s="757"/>
      <c r="T78" s="757"/>
      <c r="U78" s="757"/>
      <c r="V78" s="758"/>
      <c r="W78" s="254" t="s">
        <v>10</v>
      </c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</row>
    <row r="79" spans="1:36" s="34" customFormat="1" ht="45">
      <c r="A79" s="701"/>
      <c r="B79" s="701"/>
      <c r="C79" s="701">
        <v>1</v>
      </c>
      <c r="D79" s="308"/>
      <c r="E79" s="310"/>
      <c r="F79" s="310"/>
      <c r="G79" s="310"/>
      <c r="H79" s="310"/>
      <c r="I79" s="312"/>
      <c r="J79" s="153"/>
      <c r="K79" s="74"/>
      <c r="L79" s="307" t="str">
        <f>mergeValue(A79) &amp;"."&amp; mergeValue(B79)&amp;"."&amp; mergeValue(C79)</f>
        <v>1.1.1</v>
      </c>
      <c r="M79" s="132" t="s">
        <v>1246</v>
      </c>
      <c r="N79" s="253"/>
      <c r="O79" s="756"/>
      <c r="P79" s="757"/>
      <c r="Q79" s="757"/>
      <c r="R79" s="757"/>
      <c r="S79" s="757"/>
      <c r="T79" s="757"/>
      <c r="U79" s="757"/>
      <c r="V79" s="758"/>
      <c r="W79" s="254" t="s">
        <v>129</v>
      </c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</row>
    <row r="80" spans="1:36" s="34" customFormat="1" ht="33.75">
      <c r="A80" s="701"/>
      <c r="B80" s="701"/>
      <c r="C80" s="701"/>
      <c r="D80" s="701">
        <v>1</v>
      </c>
      <c r="E80" s="310"/>
      <c r="F80" s="310"/>
      <c r="G80" s="310"/>
      <c r="H80" s="310"/>
      <c r="I80" s="700"/>
      <c r="J80" s="153"/>
      <c r="K80" s="74"/>
      <c r="L80" s="307" t="str">
        <f>mergeValue(A80) &amp;"."&amp; mergeValue(B80)&amp;"."&amp; mergeValue(C80)&amp;"."&amp; mergeValue(D80)</f>
        <v>1.1.1.1</v>
      </c>
      <c r="M80" s="133" t="s">
        <v>1270</v>
      </c>
      <c r="N80" s="253"/>
      <c r="O80" s="773"/>
      <c r="P80" s="774"/>
      <c r="Q80" s="774"/>
      <c r="R80" s="774"/>
      <c r="S80" s="774"/>
      <c r="T80" s="774"/>
      <c r="U80" s="774"/>
      <c r="V80" s="775"/>
      <c r="W80" s="254" t="s">
        <v>130</v>
      </c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</row>
    <row r="81" spans="1:40" s="34" customFormat="1" ht="33.75" customHeight="1">
      <c r="A81" s="701"/>
      <c r="B81" s="701"/>
      <c r="C81" s="701"/>
      <c r="D81" s="701"/>
      <c r="E81" s="701">
        <v>1</v>
      </c>
      <c r="F81" s="310"/>
      <c r="G81" s="310"/>
      <c r="H81" s="310"/>
      <c r="I81" s="700"/>
      <c r="J81" s="700"/>
      <c r="K81" s="74"/>
      <c r="L81" s="307" t="str">
        <f>mergeValue(A81) &amp;"."&amp; mergeValue(B81)&amp;"."&amp; mergeValue(C81)&amp;"."&amp; mergeValue(D81)&amp;"."&amp; mergeValue(E81)</f>
        <v>1.1.1.1.1</v>
      </c>
      <c r="M81" s="144" t="s">
        <v>868</v>
      </c>
      <c r="N81" s="254"/>
      <c r="O81" s="704"/>
      <c r="P81" s="705"/>
      <c r="Q81" s="705"/>
      <c r="R81" s="705"/>
      <c r="S81" s="705"/>
      <c r="T81" s="705"/>
      <c r="U81" s="705"/>
      <c r="V81" s="706"/>
      <c r="W81" s="254" t="s">
        <v>11</v>
      </c>
      <c r="X81" s="266"/>
      <c r="Y81" s="285" t="str">
        <f>strCheckUnique(Z81:Z84)</f>
        <v/>
      </c>
      <c r="Z81" s="266"/>
      <c r="AA81" s="285"/>
      <c r="AB81" s="266"/>
      <c r="AC81" s="266"/>
      <c r="AD81" s="266"/>
      <c r="AE81" s="266"/>
      <c r="AF81" s="266"/>
      <c r="AG81" s="266"/>
      <c r="AH81" s="266"/>
      <c r="AI81" s="266"/>
    </row>
    <row r="82" spans="1:40" s="34" customFormat="1" ht="66" customHeight="1">
      <c r="A82" s="701"/>
      <c r="B82" s="701"/>
      <c r="C82" s="701"/>
      <c r="D82" s="701"/>
      <c r="E82" s="701"/>
      <c r="F82" s="308">
        <v>1</v>
      </c>
      <c r="G82" s="308"/>
      <c r="H82" s="308"/>
      <c r="I82" s="700"/>
      <c r="J82" s="700"/>
      <c r="K82" s="312"/>
      <c r="L82" s="307" t="str">
        <f>mergeValue(A82) &amp;"."&amp; mergeValue(B82)&amp;"."&amp; mergeValue(C82)&amp;"."&amp; mergeValue(D82)&amp;"."&amp; mergeValue(E82)&amp;"."&amp; mergeValue(F82)</f>
        <v>1.1.1.1.1.1</v>
      </c>
      <c r="M82" s="301"/>
      <c r="N82" s="267"/>
      <c r="O82" s="598"/>
      <c r="P82" s="164"/>
      <c r="Q82" s="164"/>
      <c r="R82" s="693"/>
      <c r="S82" s="694" t="s">
        <v>944</v>
      </c>
      <c r="T82" s="693"/>
      <c r="U82" s="694" t="s">
        <v>945</v>
      </c>
      <c r="V82" s="250"/>
      <c r="W82" s="696" t="s">
        <v>2072</v>
      </c>
      <c r="X82" s="266" t="str">
        <f>strCheckDate(O83:V83)</f>
        <v/>
      </c>
      <c r="Y82" s="285"/>
      <c r="Z82" s="285" t="str">
        <f>IF(M82="","",M82 )</f>
        <v/>
      </c>
      <c r="AA82" s="285"/>
      <c r="AB82" s="285"/>
      <c r="AC82" s="285"/>
      <c r="AD82" s="266"/>
      <c r="AE82" s="266"/>
      <c r="AF82" s="266"/>
      <c r="AG82" s="266"/>
      <c r="AH82" s="266"/>
      <c r="AI82" s="266"/>
    </row>
    <row r="83" spans="1:40" s="34" customFormat="1" ht="14.25" hidden="1" customHeight="1">
      <c r="A83" s="701"/>
      <c r="B83" s="701"/>
      <c r="C83" s="701"/>
      <c r="D83" s="701"/>
      <c r="E83" s="701"/>
      <c r="F83" s="308"/>
      <c r="G83" s="308"/>
      <c r="H83" s="308"/>
      <c r="I83" s="700"/>
      <c r="J83" s="700"/>
      <c r="K83" s="312"/>
      <c r="L83" s="143"/>
      <c r="M83" s="177"/>
      <c r="N83" s="267"/>
      <c r="O83" s="267"/>
      <c r="P83" s="264"/>
      <c r="Q83" s="265" t="str">
        <f>R82 &amp; "-" &amp; T82</f>
        <v>-</v>
      </c>
      <c r="R83" s="693"/>
      <c r="S83" s="694"/>
      <c r="T83" s="695"/>
      <c r="U83" s="694"/>
      <c r="V83" s="250"/>
      <c r="W83" s="697"/>
      <c r="X83" s="266"/>
      <c r="Y83" s="285"/>
      <c r="Z83" s="285"/>
      <c r="AA83" s="285"/>
      <c r="AB83" s="285"/>
      <c r="AC83" s="285"/>
      <c r="AD83" s="266"/>
      <c r="AE83" s="266"/>
      <c r="AF83" s="266"/>
      <c r="AG83" s="266"/>
      <c r="AH83" s="266"/>
      <c r="AI83" s="266"/>
    </row>
    <row r="84" spans="1:40" ht="15" customHeight="1">
      <c r="A84" s="701"/>
      <c r="B84" s="701"/>
      <c r="C84" s="701"/>
      <c r="D84" s="701"/>
      <c r="E84" s="701"/>
      <c r="F84" s="308"/>
      <c r="G84" s="308"/>
      <c r="H84" s="308"/>
      <c r="I84" s="700"/>
      <c r="J84" s="700"/>
      <c r="K84" s="173"/>
      <c r="L84" s="84"/>
      <c r="M84" s="147" t="s">
        <v>1271</v>
      </c>
      <c r="N84" s="136"/>
      <c r="O84" s="129"/>
      <c r="P84" s="129"/>
      <c r="Q84" s="129"/>
      <c r="R84" s="230"/>
      <c r="S84" s="170"/>
      <c r="T84" s="170"/>
      <c r="U84" s="170"/>
      <c r="V84" s="158"/>
      <c r="W84" s="698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</row>
    <row r="85" spans="1:40" ht="14.25">
      <c r="A85" s="701"/>
      <c r="B85" s="701"/>
      <c r="C85" s="701"/>
      <c r="D85" s="701"/>
      <c r="E85" s="308"/>
      <c r="F85" s="310"/>
      <c r="G85" s="310"/>
      <c r="H85" s="310"/>
      <c r="I85" s="700"/>
      <c r="J85" s="59"/>
      <c r="K85" s="173"/>
      <c r="L85" s="84"/>
      <c r="M85" s="136" t="s">
        <v>871</v>
      </c>
      <c r="N85" s="135"/>
      <c r="O85" s="129"/>
      <c r="P85" s="129"/>
      <c r="Q85" s="129"/>
      <c r="R85" s="230"/>
      <c r="S85" s="170"/>
      <c r="T85" s="170"/>
      <c r="U85" s="169"/>
      <c r="V85" s="170"/>
      <c r="W85" s="158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</row>
    <row r="86" spans="1:40" ht="14.25">
      <c r="A86" s="701"/>
      <c r="B86" s="701"/>
      <c r="C86" s="701"/>
      <c r="D86" s="308"/>
      <c r="E86" s="313"/>
      <c r="F86" s="310"/>
      <c r="G86" s="310"/>
      <c r="H86" s="310"/>
      <c r="I86" s="173"/>
      <c r="J86" s="59"/>
      <c r="K86" s="152"/>
      <c r="L86" s="84"/>
      <c r="M86" s="135" t="s">
        <v>1272</v>
      </c>
      <c r="N86" s="134"/>
      <c r="O86" s="129"/>
      <c r="P86" s="129"/>
      <c r="Q86" s="129"/>
      <c r="R86" s="230"/>
      <c r="S86" s="170"/>
      <c r="T86" s="170"/>
      <c r="U86" s="169"/>
      <c r="V86" s="170"/>
      <c r="W86" s="158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</row>
    <row r="87" spans="1:40" ht="14.25">
      <c r="A87" s="701"/>
      <c r="B87" s="701"/>
      <c r="C87" s="308"/>
      <c r="D87" s="308"/>
      <c r="E87" s="313"/>
      <c r="F87" s="310"/>
      <c r="G87" s="310"/>
      <c r="H87" s="310"/>
      <c r="I87" s="173"/>
      <c r="J87" s="59"/>
      <c r="K87" s="152"/>
      <c r="L87" s="84"/>
      <c r="M87" s="134" t="s">
        <v>1247</v>
      </c>
      <c r="N87" s="134"/>
      <c r="O87" s="134"/>
      <c r="P87" s="134"/>
      <c r="Q87" s="134"/>
      <c r="R87" s="230"/>
      <c r="S87" s="170"/>
      <c r="T87" s="170"/>
      <c r="U87" s="169"/>
      <c r="V87" s="170"/>
      <c r="W87" s="158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</row>
    <row r="88" spans="1:40" ht="14.25">
      <c r="A88" s="701"/>
      <c r="B88" s="308"/>
      <c r="C88" s="313"/>
      <c r="D88" s="313"/>
      <c r="E88" s="313"/>
      <c r="F88" s="310"/>
      <c r="G88" s="310"/>
      <c r="H88" s="310"/>
      <c r="I88" s="173"/>
      <c r="J88" s="59"/>
      <c r="K88" s="152"/>
      <c r="L88" s="84"/>
      <c r="M88" s="149" t="s">
        <v>879</v>
      </c>
      <c r="N88" s="134"/>
      <c r="O88" s="134"/>
      <c r="P88" s="134"/>
      <c r="Q88" s="134"/>
      <c r="R88" s="230"/>
      <c r="S88" s="170"/>
      <c r="T88" s="170"/>
      <c r="U88" s="169"/>
      <c r="V88" s="170"/>
      <c r="W88" s="158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</row>
    <row r="89" spans="1:40" ht="14.25">
      <c r="A89" s="308"/>
      <c r="B89" s="314"/>
      <c r="C89" s="314"/>
      <c r="D89" s="314"/>
      <c r="E89" s="315"/>
      <c r="F89" s="314"/>
      <c r="G89" s="310"/>
      <c r="H89" s="310"/>
      <c r="I89" s="172"/>
      <c r="J89" s="59"/>
      <c r="K89" s="312"/>
      <c r="L89" s="84"/>
      <c r="M89" s="181" t="s">
        <v>1157</v>
      </c>
      <c r="N89" s="134"/>
      <c r="O89" s="134"/>
      <c r="P89" s="134"/>
      <c r="Q89" s="134"/>
      <c r="R89" s="230"/>
      <c r="S89" s="170"/>
      <c r="T89" s="170"/>
      <c r="U89" s="169"/>
      <c r="V89" s="170"/>
      <c r="W89" s="158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</row>
    <row r="90" spans="1:40" s="33" customFormat="1" ht="17.100000000000001" hidden="1" customHeight="1">
      <c r="G90" s="33" t="s">
        <v>873</v>
      </c>
      <c r="I90" s="33" t="s">
        <v>928</v>
      </c>
      <c r="V90" s="155"/>
    </row>
    <row r="91" spans="1:40" ht="17.100000000000001" hidden="1" customHeight="1">
      <c r="X91" s="99"/>
      <c r="Y91" s="42"/>
      <c r="Z91" s="42"/>
    </row>
    <row r="92" spans="1:40" ht="16.5" hidden="1" customHeight="1">
      <c r="G92" s="152"/>
      <c r="H92" s="152"/>
      <c r="I92" s="152"/>
      <c r="J92" s="152"/>
      <c r="K92" s="152"/>
      <c r="L92" s="180" t="s">
        <v>953</v>
      </c>
      <c r="M92" s="176" t="s">
        <v>881</v>
      </c>
      <c r="N92" s="176"/>
      <c r="O92" s="756"/>
      <c r="P92" s="757"/>
      <c r="Q92" s="757"/>
      <c r="R92" s="757"/>
      <c r="S92" s="757"/>
      <c r="T92" s="757"/>
      <c r="U92" s="757"/>
      <c r="V92" s="757"/>
      <c r="W92" s="757"/>
      <c r="X92" s="757"/>
      <c r="Y92" s="757"/>
      <c r="Z92" s="757"/>
      <c r="AA92" s="758"/>
      <c r="AB92" s="160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</row>
    <row r="93" spans="1:40" s="34" customFormat="1" ht="15" hidden="1" customHeight="1">
      <c r="G93" s="151"/>
      <c r="H93" s="172"/>
      <c r="I93" s="172"/>
      <c r="J93" s="153"/>
      <c r="L93" s="142" t="s">
        <v>1143</v>
      </c>
      <c r="M93" s="188" t="s">
        <v>876</v>
      </c>
      <c r="N93" s="241"/>
      <c r="O93" s="756"/>
      <c r="P93" s="757"/>
      <c r="Q93" s="757"/>
      <c r="R93" s="757"/>
      <c r="S93" s="757"/>
      <c r="T93" s="757"/>
      <c r="U93" s="757"/>
      <c r="V93" s="757"/>
      <c r="W93" s="757"/>
      <c r="X93" s="757"/>
      <c r="Y93" s="757"/>
      <c r="Z93" s="757"/>
      <c r="AA93" s="758"/>
      <c r="AB93" s="160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</row>
    <row r="94" spans="1:40" s="34" customFormat="1" ht="15" hidden="1" customHeight="1">
      <c r="G94" s="151"/>
      <c r="H94" s="172"/>
      <c r="I94" s="172"/>
      <c r="J94" s="153"/>
      <c r="L94" s="142" t="s">
        <v>866</v>
      </c>
      <c r="M94" s="189" t="s">
        <v>865</v>
      </c>
      <c r="N94" s="242"/>
      <c r="O94" s="756"/>
      <c r="P94" s="757"/>
      <c r="Q94" s="757"/>
      <c r="R94" s="757"/>
      <c r="S94" s="757"/>
      <c r="T94" s="757"/>
      <c r="U94" s="757"/>
      <c r="V94" s="757"/>
      <c r="W94" s="757"/>
      <c r="X94" s="757"/>
      <c r="Y94" s="757"/>
      <c r="Z94" s="757"/>
      <c r="AA94" s="758"/>
      <c r="AB94" s="160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</row>
    <row r="95" spans="1:40" s="34" customFormat="1" ht="15" hidden="1" customHeight="1">
      <c r="G95" s="151"/>
      <c r="H95" s="172"/>
      <c r="I95" s="172"/>
      <c r="J95" s="153"/>
      <c r="L95" s="142" t="s">
        <v>869</v>
      </c>
      <c r="M95" s="141" t="s">
        <v>883</v>
      </c>
      <c r="N95" s="243"/>
      <c r="O95" s="756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757"/>
      <c r="AA95" s="758"/>
      <c r="AB95" s="160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</row>
    <row r="96" spans="1:40" s="34" customFormat="1" ht="0.2" hidden="1" customHeight="1">
      <c r="G96" s="173"/>
      <c r="H96" s="172"/>
      <c r="I96" s="273"/>
      <c r="J96" s="153"/>
      <c r="L96" s="142"/>
      <c r="M96" s="144"/>
      <c r="N96" s="163"/>
      <c r="O96" s="252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8"/>
      <c r="AB96" s="162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</row>
    <row r="97" spans="7:40" s="34" customFormat="1" ht="15" hidden="1" customHeight="1">
      <c r="G97" s="174"/>
      <c r="H97" s="172"/>
      <c r="I97" s="794"/>
      <c r="J97" s="272"/>
      <c r="K97" s="175"/>
      <c r="L97" s="142" t="s">
        <v>880</v>
      </c>
      <c r="M97" s="145" t="s">
        <v>868</v>
      </c>
      <c r="N97" s="240"/>
      <c r="O97" s="753"/>
      <c r="P97" s="754"/>
      <c r="Q97" s="754"/>
      <c r="R97" s="754"/>
      <c r="S97" s="754"/>
      <c r="T97" s="754"/>
      <c r="U97" s="754"/>
      <c r="V97" s="754"/>
      <c r="W97" s="754"/>
      <c r="X97" s="754"/>
      <c r="Y97" s="754"/>
      <c r="Z97" s="754"/>
      <c r="AA97" s="755"/>
      <c r="AB97" s="160"/>
      <c r="AC97" s="266"/>
      <c r="AD97" s="285" t="str">
        <f>strCheckUnique(AE97:AE103)</f>
        <v/>
      </c>
      <c r="AE97" s="266"/>
      <c r="AF97" s="285"/>
      <c r="AG97" s="266"/>
      <c r="AH97" s="266"/>
      <c r="AI97" s="266"/>
      <c r="AJ97" s="266"/>
      <c r="AK97" s="266"/>
      <c r="AL97" s="266"/>
      <c r="AM97" s="266"/>
      <c r="AN97" s="266"/>
    </row>
    <row r="98" spans="7:40" s="34" customFormat="1" ht="15" hidden="1" customHeight="1">
      <c r="G98" s="174"/>
      <c r="H98" s="172">
        <v>1</v>
      </c>
      <c r="I98" s="794"/>
      <c r="J98" s="728"/>
      <c r="K98" s="175"/>
      <c r="L98" s="143"/>
      <c r="M98" s="146"/>
      <c r="N98" s="177"/>
      <c r="O98" s="164"/>
      <c r="P98" s="235"/>
      <c r="Q98" s="235"/>
      <c r="R98" s="235"/>
      <c r="S98" s="235"/>
      <c r="T98" s="235"/>
      <c r="U98" s="235"/>
      <c r="V98" s="265" t="str">
        <f>W98 &amp; "-" &amp; Y98</f>
        <v>-</v>
      </c>
      <c r="W98" s="763"/>
      <c r="X98" s="694" t="s">
        <v>944</v>
      </c>
      <c r="Y98" s="763"/>
      <c r="Z98" s="761" t="s">
        <v>945</v>
      </c>
      <c r="AA98" s="98"/>
      <c r="AB98" s="160"/>
      <c r="AC98" s="266" t="str">
        <f>strCheckDate(O98:AA98)</f>
        <v/>
      </c>
      <c r="AD98" s="285"/>
      <c r="AE98" s="285" t="str">
        <f>IF(M98="","",M98 )</f>
        <v/>
      </c>
      <c r="AF98" s="285"/>
      <c r="AG98" s="285"/>
      <c r="AH98" s="285"/>
      <c r="AI98" s="266"/>
      <c r="AJ98" s="266"/>
      <c r="AK98" s="266"/>
      <c r="AL98" s="266"/>
      <c r="AM98" s="266"/>
      <c r="AN98" s="266"/>
    </row>
    <row r="99" spans="7:40" s="34" customFormat="1" ht="0.2" hidden="1" customHeight="1">
      <c r="G99" s="174"/>
      <c r="H99" s="172"/>
      <c r="I99" s="794"/>
      <c r="J99" s="728"/>
      <c r="K99" s="175"/>
      <c r="L99" s="143"/>
      <c r="M99" s="177"/>
      <c r="N99" s="177"/>
      <c r="O99" s="164"/>
      <c r="P99" s="235"/>
      <c r="Q99" s="235"/>
      <c r="R99" s="235"/>
      <c r="S99" s="235"/>
      <c r="T99" s="235"/>
      <c r="U99" s="265"/>
      <c r="V99" s="265"/>
      <c r="W99" s="764"/>
      <c r="X99" s="694"/>
      <c r="Y99" s="764"/>
      <c r="Z99" s="762"/>
      <c r="AA99" s="98"/>
      <c r="AB99" s="270"/>
      <c r="AC99" s="266"/>
      <c r="AD99" s="266"/>
      <c r="AE99" s="266"/>
      <c r="AF99" s="285">
        <f ca="1">OFFSET(AF99,-1,0)</f>
        <v>0</v>
      </c>
      <c r="AG99" s="266"/>
      <c r="AH99" s="266"/>
      <c r="AI99" s="266"/>
      <c r="AJ99" s="266"/>
      <c r="AK99" s="266"/>
      <c r="AL99" s="266"/>
      <c r="AM99" s="266"/>
      <c r="AN99" s="266"/>
    </row>
    <row r="100" spans="7:40" s="34" customFormat="1" ht="15" hidden="1" customHeight="1">
      <c r="G100" s="174"/>
      <c r="H100" s="172"/>
      <c r="I100" s="794"/>
      <c r="J100" s="728"/>
      <c r="K100" s="175"/>
      <c r="L100" s="166"/>
      <c r="M100" s="167"/>
      <c r="N100" s="236"/>
      <c r="O100" s="164"/>
      <c r="P100" s="235"/>
      <c r="Q100" s="235"/>
      <c r="R100" s="235"/>
      <c r="S100" s="235"/>
      <c r="T100" s="235"/>
      <c r="U100" s="235"/>
      <c r="V100" s="265" t="str">
        <f>W100 &amp; "-" &amp; Y100</f>
        <v>-</v>
      </c>
      <c r="W100" s="763"/>
      <c r="X100" s="694" t="s">
        <v>944</v>
      </c>
      <c r="Y100" s="763"/>
      <c r="Z100" s="761" t="s">
        <v>945</v>
      </c>
      <c r="AA100" s="255"/>
      <c r="AB100" s="158"/>
      <c r="AC100" s="266" t="str">
        <f>strCheckDate(O100:AA100)</f>
        <v/>
      </c>
      <c r="AD100" s="266"/>
      <c r="AE100" s="266"/>
      <c r="AF100" s="285"/>
      <c r="AG100" s="266"/>
      <c r="AH100" s="266"/>
      <c r="AI100" s="266"/>
      <c r="AJ100" s="266"/>
      <c r="AK100" s="266"/>
      <c r="AL100" s="266"/>
      <c r="AM100" s="266"/>
      <c r="AN100" s="266"/>
    </row>
    <row r="101" spans="7:40" s="34" customFormat="1" ht="0.2" hidden="1" customHeight="1">
      <c r="G101" s="174"/>
      <c r="H101" s="172"/>
      <c r="I101" s="794"/>
      <c r="J101" s="728"/>
      <c r="K101" s="175"/>
      <c r="L101" s="168"/>
      <c r="M101" s="269"/>
      <c r="N101" s="239"/>
      <c r="O101" s="164"/>
      <c r="P101" s="235"/>
      <c r="Q101" s="235"/>
      <c r="R101" s="235"/>
      <c r="S101" s="235"/>
      <c r="T101" s="235"/>
      <c r="U101" s="265"/>
      <c r="V101" s="265"/>
      <c r="W101" s="764"/>
      <c r="X101" s="694"/>
      <c r="Y101" s="764"/>
      <c r="Z101" s="762"/>
      <c r="AA101" s="255"/>
      <c r="AB101" s="159"/>
      <c r="AC101" s="266"/>
      <c r="AD101" s="266"/>
      <c r="AE101" s="266"/>
      <c r="AF101" s="285">
        <f ca="1">OFFSET(AF101,-1,0)</f>
        <v>0</v>
      </c>
      <c r="AG101" s="266"/>
      <c r="AH101" s="266"/>
      <c r="AI101" s="266"/>
      <c r="AJ101" s="266"/>
      <c r="AK101" s="266"/>
      <c r="AL101" s="266"/>
      <c r="AM101" s="266"/>
      <c r="AN101" s="266"/>
    </row>
    <row r="102" spans="7:40" s="34" customFormat="1" ht="15" hidden="1" customHeight="1">
      <c r="G102" s="174"/>
      <c r="H102" s="172"/>
      <c r="I102" s="794"/>
      <c r="J102" s="728"/>
      <c r="K102" s="175"/>
      <c r="L102" s="171"/>
      <c r="M102" s="201" t="s">
        <v>902</v>
      </c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159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</row>
    <row r="103" spans="7:40" ht="15" hidden="1" customHeight="1">
      <c r="G103" s="174"/>
      <c r="H103" s="173"/>
      <c r="I103" s="794"/>
      <c r="J103" s="272"/>
      <c r="K103" s="152"/>
      <c r="L103" s="171"/>
      <c r="M103" s="148" t="s">
        <v>886</v>
      </c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247"/>
      <c r="AA103" s="247"/>
      <c r="AB103" s="159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</row>
    <row r="104" spans="7:40" ht="15" hidden="1" customHeight="1">
      <c r="G104" s="173"/>
      <c r="H104" s="173"/>
      <c r="I104" s="273"/>
      <c r="J104" s="59"/>
      <c r="K104" s="152"/>
      <c r="L104" s="84"/>
      <c r="M104" s="147" t="s">
        <v>871</v>
      </c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248"/>
      <c r="AA104" s="248"/>
      <c r="AB104" s="159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7:40" ht="15" hidden="1" customHeight="1">
      <c r="G105" s="151"/>
      <c r="H105" s="173"/>
      <c r="I105" s="173"/>
      <c r="J105" s="59"/>
      <c r="K105" s="152"/>
      <c r="L105" s="84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244"/>
      <c r="AA105" s="244"/>
      <c r="AB105" s="159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7:40" ht="15" hidden="1" customHeight="1">
      <c r="G106" s="151"/>
      <c r="H106" s="173"/>
      <c r="I106" s="173"/>
      <c r="J106" s="59"/>
      <c r="K106" s="152"/>
      <c r="L106" s="84"/>
      <c r="M106" s="135" t="s">
        <v>877</v>
      </c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245"/>
      <c r="AA106" s="245"/>
      <c r="AB106" s="159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7:40" ht="15" hidden="1" customHeight="1">
      <c r="G107" s="151"/>
      <c r="H107" s="173"/>
      <c r="I107" s="173"/>
      <c r="J107" s="59"/>
      <c r="K107" s="152"/>
      <c r="L107" s="84"/>
      <c r="M107" s="134" t="s">
        <v>878</v>
      </c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246"/>
      <c r="AA107" s="246"/>
      <c r="AB107" s="159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7:40" ht="15" hidden="1" customHeight="1">
      <c r="G108" s="151"/>
      <c r="H108" s="173"/>
      <c r="I108" s="173"/>
      <c r="J108" s="59"/>
      <c r="K108" s="152"/>
      <c r="L108" s="84"/>
      <c r="M108" s="149" t="s">
        <v>879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249"/>
      <c r="AA108" s="249"/>
      <c r="AB108" s="159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7:40" s="34" customFormat="1" ht="15" hidden="1" customHeight="1">
      <c r="G109" s="174"/>
      <c r="H109" s="172"/>
      <c r="I109" s="173"/>
      <c r="J109" s="59"/>
      <c r="K109" s="59"/>
      <c r="L109" s="143"/>
      <c r="M109" s="167"/>
      <c r="N109" s="236"/>
      <c r="O109" s="164"/>
      <c r="P109" s="235"/>
      <c r="Q109" s="235"/>
      <c r="R109" s="235"/>
      <c r="S109" s="235"/>
      <c r="T109" s="235"/>
      <c r="U109" s="235"/>
      <c r="V109" s="235"/>
      <c r="W109" s="54"/>
      <c r="X109" s="274" t="s">
        <v>944</v>
      </c>
      <c r="Y109" s="54"/>
      <c r="Z109" s="97" t="s">
        <v>945</v>
      </c>
      <c r="AA109" s="98"/>
      <c r="AB109" s="257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873</v>
      </c>
      <c r="I112" s="33" t="s">
        <v>929</v>
      </c>
      <c r="U112" s="155"/>
    </row>
    <row r="113" spans="7:35" ht="17.100000000000001" hidden="1" customHeight="1">
      <c r="T113" s="99"/>
      <c r="U113" s="42"/>
    </row>
    <row r="114" spans="7:35" ht="16.5" hidden="1" customHeight="1">
      <c r="G114" s="152"/>
      <c r="H114" s="152"/>
      <c r="I114" s="152"/>
      <c r="J114" s="152"/>
      <c r="K114" s="152"/>
      <c r="L114" s="180" t="s">
        <v>953</v>
      </c>
      <c r="M114" s="176" t="s">
        <v>881</v>
      </c>
      <c r="N114" s="176"/>
      <c r="O114" s="756"/>
      <c r="P114" s="757"/>
      <c r="Q114" s="757"/>
      <c r="R114" s="757"/>
      <c r="S114" s="757"/>
      <c r="T114" s="757"/>
      <c r="U114" s="757"/>
      <c r="V114" s="758"/>
      <c r="W114" s="160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</row>
    <row r="115" spans="7:35" s="34" customFormat="1" ht="15" hidden="1" customHeight="1">
      <c r="G115" s="151"/>
      <c r="H115" s="150"/>
      <c r="I115" s="150"/>
      <c r="J115" s="153"/>
      <c r="L115" s="142" t="s">
        <v>1143</v>
      </c>
      <c r="M115" s="131" t="s">
        <v>876</v>
      </c>
      <c r="N115" s="241"/>
      <c r="O115" s="756"/>
      <c r="P115" s="757"/>
      <c r="Q115" s="757"/>
      <c r="R115" s="757"/>
      <c r="S115" s="757"/>
      <c r="T115" s="757"/>
      <c r="U115" s="757"/>
      <c r="V115" s="758"/>
      <c r="W115" s="160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</row>
    <row r="116" spans="7:35" s="34" customFormat="1" ht="15" hidden="1" customHeight="1">
      <c r="G116" s="151"/>
      <c r="H116" s="150"/>
      <c r="I116" s="150"/>
      <c r="J116" s="153"/>
      <c r="L116" s="142" t="s">
        <v>866</v>
      </c>
      <c r="M116" s="132" t="s">
        <v>865</v>
      </c>
      <c r="N116" s="242"/>
      <c r="O116" s="756"/>
      <c r="P116" s="757"/>
      <c r="Q116" s="757"/>
      <c r="R116" s="757"/>
      <c r="S116" s="757"/>
      <c r="T116" s="757"/>
      <c r="U116" s="757"/>
      <c r="V116" s="758"/>
      <c r="W116" s="160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</row>
    <row r="117" spans="7:35" s="34" customFormat="1" ht="15" hidden="1" customHeight="1">
      <c r="G117" s="151"/>
      <c r="H117" s="150"/>
      <c r="I117" s="150"/>
      <c r="J117" s="153"/>
      <c r="L117" s="142" t="s">
        <v>869</v>
      </c>
      <c r="M117" s="133" t="s">
        <v>883</v>
      </c>
      <c r="N117" s="243"/>
      <c r="O117" s="756"/>
      <c r="P117" s="757"/>
      <c r="Q117" s="757"/>
      <c r="R117" s="757"/>
      <c r="S117" s="757"/>
      <c r="T117" s="757"/>
      <c r="U117" s="757"/>
      <c r="V117" s="758"/>
      <c r="W117" s="160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</row>
    <row r="118" spans="7:35" s="34" customFormat="1" ht="24.95" hidden="1" customHeight="1">
      <c r="G118" s="152"/>
      <c r="H118" s="150"/>
      <c r="I118" s="727"/>
      <c r="J118" s="153"/>
      <c r="L118" s="142"/>
      <c r="M118" s="144"/>
      <c r="N118" s="163"/>
      <c r="O118" s="252"/>
      <c r="P118" s="237"/>
      <c r="Q118" s="237"/>
      <c r="R118" s="237"/>
      <c r="S118" s="237"/>
      <c r="T118" s="237"/>
      <c r="U118" s="237"/>
      <c r="V118" s="238"/>
      <c r="W118" s="162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</row>
    <row r="119" spans="7:35" s="34" customFormat="1" ht="15" hidden="1" customHeight="1">
      <c r="G119" s="154"/>
      <c r="H119" s="150"/>
      <c r="I119" s="727"/>
      <c r="J119" s="728"/>
      <c r="L119" s="142" t="s">
        <v>880</v>
      </c>
      <c r="M119" s="145" t="s">
        <v>868</v>
      </c>
      <c r="N119" s="240"/>
      <c r="O119" s="753"/>
      <c r="P119" s="754"/>
      <c r="Q119" s="754"/>
      <c r="R119" s="754"/>
      <c r="S119" s="754"/>
      <c r="T119" s="754"/>
      <c r="U119" s="754"/>
      <c r="V119" s="755"/>
      <c r="W119" s="160"/>
      <c r="X119" s="266"/>
      <c r="Y119" s="285" t="str">
        <f>strCheckUnique(Z119:Z122)</f>
        <v/>
      </c>
      <c r="Z119" s="266"/>
      <c r="AA119" s="285"/>
      <c r="AB119" s="266"/>
      <c r="AC119" s="266"/>
      <c r="AD119" s="266"/>
      <c r="AE119" s="266"/>
      <c r="AF119" s="266"/>
      <c r="AG119" s="266"/>
      <c r="AH119" s="266"/>
      <c r="AI119" s="266"/>
    </row>
    <row r="120" spans="7:35" s="34" customFormat="1" ht="17.100000000000001" hidden="1" customHeight="1">
      <c r="G120" s="154"/>
      <c r="H120" s="150">
        <v>1</v>
      </c>
      <c r="I120" s="727"/>
      <c r="J120" s="728"/>
      <c r="K120" s="175"/>
      <c r="L120" s="143"/>
      <c r="M120" s="146"/>
      <c r="N120" s="177"/>
      <c r="O120" s="164"/>
      <c r="P120" s="164"/>
      <c r="Q120" s="164"/>
      <c r="R120" s="759"/>
      <c r="S120" s="761" t="s">
        <v>944</v>
      </c>
      <c r="T120" s="759"/>
      <c r="U120" s="761" t="s">
        <v>945</v>
      </c>
      <c r="V120" s="157"/>
      <c r="W120" s="160"/>
      <c r="X120" s="266" t="str">
        <f>strCheckDate(O121:V121)</f>
        <v/>
      </c>
      <c r="Y120" s="285"/>
      <c r="Z120" s="285" t="str">
        <f>IF(M120="","",M120 )</f>
        <v/>
      </c>
      <c r="AA120" s="285"/>
      <c r="AB120" s="285"/>
      <c r="AC120" s="285"/>
      <c r="AD120" s="266"/>
      <c r="AE120" s="266"/>
      <c r="AF120" s="266"/>
      <c r="AG120" s="266"/>
      <c r="AH120" s="266"/>
      <c r="AI120" s="266"/>
    </row>
    <row r="121" spans="7:35" s="34" customFormat="1" ht="0.2" hidden="1" customHeight="1">
      <c r="G121" s="154"/>
      <c r="H121" s="150"/>
      <c r="I121" s="727"/>
      <c r="J121" s="728"/>
      <c r="K121" s="175"/>
      <c r="L121" s="166"/>
      <c r="M121" s="177"/>
      <c r="N121" s="177"/>
      <c r="O121" s="177"/>
      <c r="P121" s="177"/>
      <c r="Q121" s="265" t="str">
        <f>R120 &amp; "-" &amp; T120</f>
        <v>-</v>
      </c>
      <c r="R121" s="760"/>
      <c r="S121" s="762"/>
      <c r="T121" s="760"/>
      <c r="U121" s="762"/>
      <c r="V121" s="157"/>
      <c r="W121" s="162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</row>
    <row r="122" spans="7:35" ht="15" hidden="1" customHeight="1">
      <c r="G122" s="154"/>
      <c r="H122" s="152"/>
      <c r="I122" s="727"/>
      <c r="J122" s="728"/>
      <c r="K122" s="152"/>
      <c r="L122" s="84"/>
      <c r="M122" s="148" t="s">
        <v>886</v>
      </c>
      <c r="N122" s="148"/>
      <c r="O122" s="148"/>
      <c r="P122" s="148"/>
      <c r="Q122" s="148"/>
      <c r="R122" s="148"/>
      <c r="S122" s="148"/>
      <c r="T122" s="148"/>
      <c r="U122" s="247"/>
      <c r="V122" s="130"/>
      <c r="W122" s="158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7:35" ht="15" hidden="1" customHeight="1">
      <c r="G123" s="152"/>
      <c r="H123" s="152"/>
      <c r="I123" s="727"/>
      <c r="J123" s="59"/>
      <c r="K123" s="152"/>
      <c r="L123" s="84"/>
      <c r="M123" s="147" t="s">
        <v>871</v>
      </c>
      <c r="N123" s="147"/>
      <c r="O123" s="147"/>
      <c r="P123" s="147"/>
      <c r="Q123" s="147"/>
      <c r="R123" s="147"/>
      <c r="S123" s="147"/>
      <c r="T123" s="147"/>
      <c r="U123" s="248"/>
      <c r="V123" s="130"/>
      <c r="W123" s="159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</row>
    <row r="124" spans="7:35" ht="15" hidden="1" customHeight="1">
      <c r="G124" s="151"/>
      <c r="H124" s="152"/>
      <c r="I124" s="152"/>
      <c r="J124" s="59"/>
      <c r="K124" s="152"/>
      <c r="L124" s="84"/>
      <c r="M124" s="136"/>
      <c r="N124" s="136"/>
      <c r="O124" s="136"/>
      <c r="P124" s="136"/>
      <c r="Q124" s="136"/>
      <c r="R124" s="136"/>
      <c r="S124" s="136"/>
      <c r="T124" s="136"/>
      <c r="U124" s="244"/>
      <c r="V124" s="130"/>
      <c r="W124" s="159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</row>
    <row r="125" spans="7:35" ht="15" hidden="1" customHeight="1">
      <c r="G125" s="151"/>
      <c r="H125" s="152"/>
      <c r="I125" s="152"/>
      <c r="J125" s="59"/>
      <c r="K125" s="152"/>
      <c r="L125" s="84"/>
      <c r="M125" s="135" t="s">
        <v>877</v>
      </c>
      <c r="N125" s="135"/>
      <c r="O125" s="135"/>
      <c r="P125" s="135"/>
      <c r="Q125" s="135"/>
      <c r="R125" s="135"/>
      <c r="S125" s="135"/>
      <c r="T125" s="135"/>
      <c r="U125" s="245"/>
      <c r="V125" s="130"/>
      <c r="W125" s="159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7:35" ht="15" hidden="1" customHeight="1">
      <c r="G126" s="151"/>
      <c r="H126" s="152"/>
      <c r="I126" s="152"/>
      <c r="J126" s="59"/>
      <c r="K126" s="152"/>
      <c r="L126" s="84"/>
      <c r="M126" s="134" t="s">
        <v>878</v>
      </c>
      <c r="N126" s="134"/>
      <c r="O126" s="134"/>
      <c r="P126" s="134"/>
      <c r="Q126" s="134"/>
      <c r="R126" s="134"/>
      <c r="S126" s="134"/>
      <c r="T126" s="134"/>
      <c r="U126" s="246"/>
      <c r="V126" s="130"/>
      <c r="W126" s="159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7:35" ht="15" hidden="1" customHeight="1">
      <c r="G127" s="151"/>
      <c r="H127" s="152"/>
      <c r="I127" s="152"/>
      <c r="J127" s="59"/>
      <c r="K127" s="152"/>
      <c r="L127" s="84"/>
      <c r="M127" s="149" t="s">
        <v>879</v>
      </c>
      <c r="N127" s="149"/>
      <c r="O127" s="149"/>
      <c r="P127" s="149"/>
      <c r="Q127" s="149"/>
      <c r="R127" s="149"/>
      <c r="S127" s="149"/>
      <c r="T127" s="149"/>
      <c r="U127" s="249"/>
      <c r="V127" s="130"/>
      <c r="W127" s="159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7:35" ht="17.100000000000001" hidden="1" customHeight="1"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</row>
    <row r="129" spans="7:35" s="33" customFormat="1" ht="17.100000000000001" hidden="1" customHeight="1">
      <c r="G129" s="33" t="s">
        <v>873</v>
      </c>
      <c r="I129" s="33" t="s">
        <v>1042</v>
      </c>
      <c r="V129" s="155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</row>
    <row r="130" spans="7:35" ht="17.100000000000001" hidden="1" customHeight="1">
      <c r="T130" s="99"/>
      <c r="U130" s="42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</row>
    <row r="131" spans="7:35" ht="16.5" hidden="1" customHeight="1">
      <c r="G131" s="152"/>
      <c r="H131" s="152"/>
      <c r="I131" s="152"/>
      <c r="J131" s="152"/>
      <c r="K131" s="152"/>
      <c r="L131" s="180" t="s">
        <v>953</v>
      </c>
      <c r="M131" s="176" t="s">
        <v>881</v>
      </c>
      <c r="N131" s="176"/>
      <c r="O131" s="756"/>
      <c r="P131" s="757"/>
      <c r="Q131" s="757"/>
      <c r="R131" s="757"/>
      <c r="S131" s="757"/>
      <c r="T131" s="757"/>
      <c r="U131" s="757"/>
      <c r="V131" s="758"/>
      <c r="W131" s="160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7:35" s="34" customFormat="1" ht="15" hidden="1" customHeight="1">
      <c r="G132" s="151"/>
      <c r="H132" s="150"/>
      <c r="I132" s="150"/>
      <c r="J132" s="153"/>
      <c r="L132" s="142" t="s">
        <v>1143</v>
      </c>
      <c r="M132" s="131" t="s">
        <v>876</v>
      </c>
      <c r="N132" s="241"/>
      <c r="O132" s="756"/>
      <c r="P132" s="757"/>
      <c r="Q132" s="757"/>
      <c r="R132" s="757"/>
      <c r="S132" s="757"/>
      <c r="T132" s="757"/>
      <c r="U132" s="757"/>
      <c r="V132" s="758"/>
      <c r="W132" s="160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</row>
    <row r="133" spans="7:35" s="34" customFormat="1" ht="15" hidden="1" customHeight="1">
      <c r="G133" s="151"/>
      <c r="H133" s="150"/>
      <c r="I133" s="150"/>
      <c r="J133" s="153"/>
      <c r="L133" s="142" t="s">
        <v>866</v>
      </c>
      <c r="M133" s="132" t="s">
        <v>865</v>
      </c>
      <c r="N133" s="242"/>
      <c r="O133" s="756"/>
      <c r="P133" s="757"/>
      <c r="Q133" s="757"/>
      <c r="R133" s="757"/>
      <c r="S133" s="757"/>
      <c r="T133" s="757"/>
      <c r="U133" s="757"/>
      <c r="V133" s="758"/>
      <c r="W133" s="160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</row>
    <row r="134" spans="7:35" s="34" customFormat="1" ht="15" hidden="1" customHeight="1">
      <c r="G134" s="151"/>
      <c r="H134" s="150"/>
      <c r="I134" s="150"/>
      <c r="J134" s="153"/>
      <c r="L134" s="142" t="s">
        <v>869</v>
      </c>
      <c r="M134" s="133" t="s">
        <v>883</v>
      </c>
      <c r="N134" s="243"/>
      <c r="O134" s="756"/>
      <c r="P134" s="757"/>
      <c r="Q134" s="757"/>
      <c r="R134" s="757"/>
      <c r="S134" s="757"/>
      <c r="T134" s="757"/>
      <c r="U134" s="757"/>
      <c r="V134" s="758"/>
      <c r="W134" s="160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</row>
    <row r="135" spans="7:35" s="34" customFormat="1" ht="24.95" hidden="1" customHeight="1">
      <c r="G135" s="152"/>
      <c r="H135" s="150"/>
      <c r="I135" s="727"/>
      <c r="J135" s="153"/>
      <c r="L135" s="142"/>
      <c r="M135" s="144"/>
      <c r="N135" s="163"/>
      <c r="O135" s="252"/>
      <c r="P135" s="237"/>
      <c r="Q135" s="237"/>
      <c r="R135" s="237"/>
      <c r="S135" s="237"/>
      <c r="T135" s="237"/>
      <c r="U135" s="237"/>
      <c r="V135" s="238"/>
      <c r="W135" s="162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</row>
    <row r="136" spans="7:35" s="34" customFormat="1" ht="15" hidden="1" customHeight="1">
      <c r="G136" s="154"/>
      <c r="H136" s="150"/>
      <c r="I136" s="727"/>
      <c r="J136" s="728"/>
      <c r="L136" s="142" t="s">
        <v>880</v>
      </c>
      <c r="M136" s="145" t="s">
        <v>868</v>
      </c>
      <c r="N136" s="240"/>
      <c r="O136" s="753"/>
      <c r="P136" s="754"/>
      <c r="Q136" s="754"/>
      <c r="R136" s="754"/>
      <c r="S136" s="754"/>
      <c r="T136" s="754"/>
      <c r="U136" s="754"/>
      <c r="V136" s="755"/>
      <c r="W136" s="160"/>
      <c r="X136" s="266"/>
      <c r="Y136" s="285" t="str">
        <f>strCheckUnique(Z136:Z139)</f>
        <v/>
      </c>
      <c r="Z136" s="266"/>
      <c r="AA136" s="285"/>
      <c r="AB136" s="266"/>
      <c r="AC136" s="266"/>
      <c r="AD136" s="266"/>
      <c r="AE136" s="266"/>
      <c r="AF136" s="266"/>
      <c r="AG136" s="266"/>
      <c r="AH136" s="266"/>
      <c r="AI136" s="266"/>
    </row>
    <row r="137" spans="7:35" s="34" customFormat="1" ht="17.100000000000001" hidden="1" customHeight="1">
      <c r="G137" s="154"/>
      <c r="H137" s="150">
        <v>1</v>
      </c>
      <c r="I137" s="727"/>
      <c r="J137" s="728"/>
      <c r="K137" s="175"/>
      <c r="L137" s="143"/>
      <c r="M137" s="146"/>
      <c r="N137" s="177"/>
      <c r="O137" s="164"/>
      <c r="P137" s="164"/>
      <c r="Q137" s="164"/>
      <c r="R137" s="759"/>
      <c r="S137" s="761" t="s">
        <v>944</v>
      </c>
      <c r="T137" s="759"/>
      <c r="U137" s="761" t="s">
        <v>945</v>
      </c>
      <c r="V137" s="157"/>
      <c r="W137" s="160"/>
      <c r="X137" s="266" t="str">
        <f>strCheckDate(O138:V138)</f>
        <v/>
      </c>
      <c r="Y137" s="285"/>
      <c r="Z137" s="285" t="str">
        <f>IF(M137="","",M137 )</f>
        <v/>
      </c>
      <c r="AA137" s="285"/>
      <c r="AB137" s="285"/>
      <c r="AC137" s="285"/>
      <c r="AD137" s="266"/>
      <c r="AE137" s="266"/>
      <c r="AF137" s="266"/>
      <c r="AG137" s="266"/>
      <c r="AH137" s="266"/>
      <c r="AI137" s="266"/>
    </row>
    <row r="138" spans="7:35" s="34" customFormat="1" ht="0.2" hidden="1" customHeight="1">
      <c r="G138" s="154"/>
      <c r="H138" s="150"/>
      <c r="I138" s="727"/>
      <c r="J138" s="728"/>
      <c r="K138" s="175"/>
      <c r="L138" s="166"/>
      <c r="M138" s="177"/>
      <c r="N138" s="177"/>
      <c r="O138" s="177"/>
      <c r="P138" s="177"/>
      <c r="Q138" s="265" t="str">
        <f>R137 &amp; "-" &amp; T137</f>
        <v>-</v>
      </c>
      <c r="R138" s="760"/>
      <c r="S138" s="762"/>
      <c r="T138" s="760"/>
      <c r="U138" s="762"/>
      <c r="V138" s="157"/>
      <c r="W138" s="162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</row>
    <row r="139" spans="7:35" ht="15" hidden="1" customHeight="1">
      <c r="G139" s="154"/>
      <c r="H139" s="152"/>
      <c r="I139" s="727"/>
      <c r="J139" s="728"/>
      <c r="K139" s="152"/>
      <c r="L139" s="84"/>
      <c r="M139" s="148" t="s">
        <v>886</v>
      </c>
      <c r="N139" s="148"/>
      <c r="O139" s="148"/>
      <c r="P139" s="148"/>
      <c r="Q139" s="148"/>
      <c r="R139" s="148"/>
      <c r="S139" s="148"/>
      <c r="T139" s="148"/>
      <c r="U139" s="247"/>
      <c r="V139" s="130"/>
      <c r="W139" s="158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</row>
    <row r="140" spans="7:35" ht="15" hidden="1" customHeight="1">
      <c r="G140" s="152"/>
      <c r="H140" s="152"/>
      <c r="I140" s="727"/>
      <c r="J140" s="59"/>
      <c r="K140" s="152"/>
      <c r="L140" s="84"/>
      <c r="M140" s="147" t="s">
        <v>871</v>
      </c>
      <c r="N140" s="147"/>
      <c r="O140" s="147"/>
      <c r="P140" s="147"/>
      <c r="Q140" s="147"/>
      <c r="R140" s="147"/>
      <c r="S140" s="147"/>
      <c r="T140" s="147"/>
      <c r="U140" s="248"/>
      <c r="V140" s="130"/>
      <c r="W140" s="159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7:35" ht="15" hidden="1" customHeight="1">
      <c r="G141" s="151"/>
      <c r="H141" s="152"/>
      <c r="I141" s="152"/>
      <c r="J141" s="59"/>
      <c r="K141" s="152"/>
      <c r="L141" s="84"/>
      <c r="M141" s="136"/>
      <c r="N141" s="136"/>
      <c r="O141" s="136"/>
      <c r="P141" s="136"/>
      <c r="Q141" s="136"/>
      <c r="R141" s="136"/>
      <c r="S141" s="136"/>
      <c r="T141" s="136"/>
      <c r="U141" s="244"/>
      <c r="V141" s="130"/>
      <c r="W141" s="159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</row>
    <row r="142" spans="7:35" ht="15" hidden="1" customHeight="1">
      <c r="G142" s="151"/>
      <c r="H142" s="152"/>
      <c r="I142" s="152"/>
      <c r="J142" s="59"/>
      <c r="K142" s="152"/>
      <c r="L142" s="84"/>
      <c r="M142" s="135" t="s">
        <v>877</v>
      </c>
      <c r="N142" s="135"/>
      <c r="O142" s="135"/>
      <c r="P142" s="135"/>
      <c r="Q142" s="135"/>
      <c r="R142" s="135"/>
      <c r="S142" s="135"/>
      <c r="T142" s="135"/>
      <c r="U142" s="245"/>
      <c r="V142" s="130"/>
      <c r="W142" s="159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</row>
    <row r="143" spans="7:35" ht="15" hidden="1" customHeight="1">
      <c r="G143" s="151"/>
      <c r="H143" s="152"/>
      <c r="I143" s="152"/>
      <c r="J143" s="59"/>
      <c r="K143" s="152"/>
      <c r="L143" s="84"/>
      <c r="M143" s="134" t="s">
        <v>878</v>
      </c>
      <c r="N143" s="134"/>
      <c r="O143" s="134"/>
      <c r="P143" s="134"/>
      <c r="Q143" s="134"/>
      <c r="R143" s="134"/>
      <c r="S143" s="134"/>
      <c r="T143" s="134"/>
      <c r="U143" s="246"/>
      <c r="V143" s="130"/>
      <c r="W143" s="159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</row>
    <row r="144" spans="7:35" ht="15" hidden="1" customHeight="1">
      <c r="G144" s="151"/>
      <c r="H144" s="152"/>
      <c r="I144" s="152"/>
      <c r="J144" s="59"/>
      <c r="K144" s="152"/>
      <c r="L144" s="84"/>
      <c r="M144" s="149" t="s">
        <v>879</v>
      </c>
      <c r="N144" s="149"/>
      <c r="O144" s="149"/>
      <c r="P144" s="149"/>
      <c r="Q144" s="149"/>
      <c r="R144" s="149"/>
      <c r="S144" s="149"/>
      <c r="T144" s="149"/>
      <c r="U144" s="249"/>
      <c r="V144" s="130"/>
      <c r="W144" s="159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</row>
    <row r="145" spans="7:35" ht="17.100000000000001" hidden="1" customHeight="1"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</row>
    <row r="146" spans="7:35" s="33" customFormat="1" ht="17.100000000000001" hidden="1" customHeight="1">
      <c r="G146" s="33" t="s">
        <v>873</v>
      </c>
      <c r="I146" s="33" t="s">
        <v>1043</v>
      </c>
      <c r="V146" s="155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</row>
    <row r="147" spans="7:35" ht="17.100000000000001" hidden="1" customHeight="1">
      <c r="T147" s="99"/>
      <c r="U147" s="42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</row>
    <row r="148" spans="7:35" ht="16.5" hidden="1" customHeight="1">
      <c r="G148" s="152"/>
      <c r="H148" s="152"/>
      <c r="I148" s="152"/>
      <c r="J148" s="152"/>
      <c r="K148" s="152"/>
      <c r="L148" s="180" t="s">
        <v>953</v>
      </c>
      <c r="M148" s="176" t="s">
        <v>881</v>
      </c>
      <c r="N148" s="176"/>
      <c r="O148" s="756"/>
      <c r="P148" s="757"/>
      <c r="Q148" s="757"/>
      <c r="R148" s="757"/>
      <c r="S148" s="757"/>
      <c r="T148" s="757"/>
      <c r="U148" s="757"/>
      <c r="V148" s="758"/>
      <c r="W148" s="160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</row>
    <row r="149" spans="7:35" s="34" customFormat="1" ht="15" hidden="1" customHeight="1">
      <c r="G149" s="151"/>
      <c r="H149" s="150"/>
      <c r="I149" s="150"/>
      <c r="J149" s="153"/>
      <c r="L149" s="142" t="s">
        <v>1143</v>
      </c>
      <c r="M149" s="131" t="s">
        <v>876</v>
      </c>
      <c r="N149" s="241"/>
      <c r="O149" s="756"/>
      <c r="P149" s="757"/>
      <c r="Q149" s="757"/>
      <c r="R149" s="757"/>
      <c r="S149" s="757"/>
      <c r="T149" s="757"/>
      <c r="U149" s="757"/>
      <c r="V149" s="758"/>
      <c r="W149" s="160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</row>
    <row r="150" spans="7:35" s="34" customFormat="1" ht="15" hidden="1" customHeight="1">
      <c r="G150" s="151"/>
      <c r="H150" s="150"/>
      <c r="I150" s="150"/>
      <c r="J150" s="153"/>
      <c r="L150" s="142" t="s">
        <v>866</v>
      </c>
      <c r="M150" s="132" t="s">
        <v>865</v>
      </c>
      <c r="N150" s="242"/>
      <c r="O150" s="756"/>
      <c r="P150" s="757"/>
      <c r="Q150" s="757"/>
      <c r="R150" s="757"/>
      <c r="S150" s="757"/>
      <c r="T150" s="757"/>
      <c r="U150" s="757"/>
      <c r="V150" s="758"/>
      <c r="W150" s="160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</row>
    <row r="151" spans="7:35" s="34" customFormat="1" ht="15" hidden="1" customHeight="1">
      <c r="G151" s="151"/>
      <c r="H151" s="150"/>
      <c r="I151" s="150"/>
      <c r="J151" s="153"/>
      <c r="L151" s="142" t="s">
        <v>869</v>
      </c>
      <c r="M151" s="133" t="s">
        <v>883</v>
      </c>
      <c r="N151" s="243"/>
      <c r="O151" s="756"/>
      <c r="P151" s="757"/>
      <c r="Q151" s="757"/>
      <c r="R151" s="757"/>
      <c r="S151" s="757"/>
      <c r="T151" s="757"/>
      <c r="U151" s="757"/>
      <c r="V151" s="758"/>
      <c r="W151" s="160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</row>
    <row r="152" spans="7:35" s="34" customFormat="1" ht="24.95" hidden="1" customHeight="1">
      <c r="G152" s="152"/>
      <c r="H152" s="150"/>
      <c r="I152" s="727"/>
      <c r="J152" s="153"/>
      <c r="L152" s="142" t="s">
        <v>870</v>
      </c>
      <c r="M152" s="144" t="s">
        <v>867</v>
      </c>
      <c r="N152" s="163"/>
      <c r="O152" s="704"/>
      <c r="P152" s="705"/>
      <c r="Q152" s="705"/>
      <c r="R152" s="705"/>
      <c r="S152" s="705"/>
      <c r="T152" s="705"/>
      <c r="U152" s="705"/>
      <c r="V152" s="706"/>
      <c r="W152" s="160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</row>
    <row r="153" spans="7:35" s="34" customFormat="1" ht="15" hidden="1" customHeight="1">
      <c r="G153" s="154"/>
      <c r="H153" s="150"/>
      <c r="I153" s="727"/>
      <c r="J153" s="728"/>
      <c r="L153" s="142" t="s">
        <v>880</v>
      </c>
      <c r="M153" s="145" t="s">
        <v>868</v>
      </c>
      <c r="N153" s="240"/>
      <c r="O153" s="753"/>
      <c r="P153" s="754"/>
      <c r="Q153" s="754"/>
      <c r="R153" s="754"/>
      <c r="S153" s="754"/>
      <c r="T153" s="754"/>
      <c r="U153" s="754"/>
      <c r="V153" s="755"/>
      <c r="W153" s="160"/>
      <c r="X153" s="266"/>
      <c r="Y153" s="285" t="str">
        <f>strCheckUnique(Z153:Z156)</f>
        <v/>
      </c>
      <c r="Z153" s="266"/>
      <c r="AA153" s="285"/>
      <c r="AB153" s="266"/>
      <c r="AC153" s="266"/>
      <c r="AD153" s="266"/>
      <c r="AE153" s="266"/>
      <c r="AF153" s="266"/>
      <c r="AG153" s="266"/>
      <c r="AH153" s="266"/>
      <c r="AI153" s="266"/>
    </row>
    <row r="154" spans="7:35" s="34" customFormat="1" ht="15.75" hidden="1" customHeight="1">
      <c r="G154" s="154"/>
      <c r="H154" s="150">
        <v>1</v>
      </c>
      <c r="I154" s="727"/>
      <c r="J154" s="728"/>
      <c r="K154" s="175"/>
      <c r="L154" s="143"/>
      <c r="M154" s="146"/>
      <c r="N154" s="177"/>
      <c r="O154" s="292"/>
      <c r="P154" s="164"/>
      <c r="Q154" s="164"/>
      <c r="R154" s="759"/>
      <c r="S154" s="761" t="s">
        <v>944</v>
      </c>
      <c r="T154" s="759"/>
      <c r="U154" s="761" t="s">
        <v>945</v>
      </c>
      <c r="V154" s="157"/>
      <c r="W154" s="160"/>
      <c r="X154" s="266" t="str">
        <f>strCheckDate(O155:V155)</f>
        <v/>
      </c>
      <c r="Y154" s="285"/>
      <c r="Z154" s="285" t="str">
        <f>IF(M154="","",M154 )</f>
        <v/>
      </c>
      <c r="AA154" s="285"/>
      <c r="AB154" s="285"/>
      <c r="AC154" s="285"/>
      <c r="AD154" s="266"/>
      <c r="AE154" s="266"/>
      <c r="AF154" s="266"/>
      <c r="AG154" s="266"/>
      <c r="AH154" s="266"/>
      <c r="AI154" s="266"/>
    </row>
    <row r="155" spans="7:35" s="34" customFormat="1" ht="0.2" hidden="1" customHeight="1">
      <c r="G155" s="154"/>
      <c r="H155" s="150"/>
      <c r="I155" s="727"/>
      <c r="J155" s="728"/>
      <c r="K155" s="175"/>
      <c r="L155" s="166"/>
      <c r="M155" s="177"/>
      <c r="N155" s="177"/>
      <c r="O155" s="177"/>
      <c r="P155" s="177"/>
      <c r="Q155" s="265" t="str">
        <f>R154 &amp; "-" &amp; T154</f>
        <v>-</v>
      </c>
      <c r="R155" s="760"/>
      <c r="S155" s="762"/>
      <c r="T155" s="760"/>
      <c r="U155" s="762"/>
      <c r="V155" s="157"/>
      <c r="W155" s="162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</row>
    <row r="156" spans="7:35" ht="15" hidden="1" customHeight="1">
      <c r="G156" s="154"/>
      <c r="H156" s="152"/>
      <c r="I156" s="727"/>
      <c r="J156" s="728"/>
      <c r="K156" s="152"/>
      <c r="L156" s="84"/>
      <c r="M156" s="148" t="s">
        <v>886</v>
      </c>
      <c r="N156" s="148"/>
      <c r="O156" s="148"/>
      <c r="P156" s="148"/>
      <c r="Q156" s="148"/>
      <c r="R156" s="148"/>
      <c r="S156" s="148"/>
      <c r="T156" s="148"/>
      <c r="U156" s="247"/>
      <c r="V156" s="130"/>
      <c r="W156" s="158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</row>
    <row r="157" spans="7:35" ht="15" hidden="1" customHeight="1">
      <c r="G157" s="152"/>
      <c r="H157" s="152"/>
      <c r="I157" s="727"/>
      <c r="J157" s="59"/>
      <c r="K157" s="152"/>
      <c r="L157" s="84"/>
      <c r="M157" s="147" t="s">
        <v>871</v>
      </c>
      <c r="N157" s="147"/>
      <c r="O157" s="147"/>
      <c r="P157" s="147"/>
      <c r="Q157" s="147"/>
      <c r="R157" s="147"/>
      <c r="S157" s="147"/>
      <c r="T157" s="147"/>
      <c r="U157" s="248"/>
      <c r="V157" s="130"/>
      <c r="W157" s="159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</row>
    <row r="158" spans="7:35" ht="15" hidden="1" customHeight="1">
      <c r="G158" s="151"/>
      <c r="H158" s="152"/>
      <c r="I158" s="152"/>
      <c r="J158" s="59"/>
      <c r="K158" s="152"/>
      <c r="L158" s="84"/>
      <c r="M158" s="136" t="s">
        <v>872</v>
      </c>
      <c r="N158" s="136"/>
      <c r="O158" s="136"/>
      <c r="P158" s="136"/>
      <c r="Q158" s="136"/>
      <c r="R158" s="136"/>
      <c r="S158" s="136"/>
      <c r="T158" s="136"/>
      <c r="U158" s="244"/>
      <c r="V158" s="130"/>
      <c r="W158" s="159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</row>
    <row r="159" spans="7:35" ht="15" hidden="1" customHeight="1">
      <c r="G159" s="151"/>
      <c r="H159" s="152"/>
      <c r="I159" s="152"/>
      <c r="J159" s="59"/>
      <c r="K159" s="152"/>
      <c r="L159" s="84"/>
      <c r="M159" s="135" t="s">
        <v>877</v>
      </c>
      <c r="N159" s="135"/>
      <c r="O159" s="135"/>
      <c r="P159" s="135"/>
      <c r="Q159" s="135"/>
      <c r="R159" s="135"/>
      <c r="S159" s="135"/>
      <c r="T159" s="135"/>
      <c r="U159" s="245"/>
      <c r="V159" s="130"/>
      <c r="W159" s="159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</row>
    <row r="160" spans="7:35" ht="15" hidden="1" customHeight="1">
      <c r="G160" s="151"/>
      <c r="H160" s="152"/>
      <c r="I160" s="152"/>
      <c r="J160" s="59"/>
      <c r="K160" s="152"/>
      <c r="L160" s="84"/>
      <c r="M160" s="134" t="s">
        <v>878</v>
      </c>
      <c r="N160" s="134"/>
      <c r="O160" s="134"/>
      <c r="P160" s="134"/>
      <c r="Q160" s="134"/>
      <c r="R160" s="134"/>
      <c r="S160" s="134"/>
      <c r="T160" s="134"/>
      <c r="U160" s="246"/>
      <c r="V160" s="130"/>
      <c r="W160" s="159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</row>
    <row r="161" spans="1:50" ht="7.5" hidden="1" customHeight="1">
      <c r="G161" s="151"/>
      <c r="H161" s="152"/>
      <c r="I161" s="152"/>
      <c r="J161" s="59"/>
      <c r="K161" s="152"/>
      <c r="L161" s="84"/>
      <c r="M161" s="149" t="s">
        <v>879</v>
      </c>
      <c r="N161" s="149"/>
      <c r="O161" s="149"/>
      <c r="P161" s="149"/>
      <c r="Q161" s="149"/>
      <c r="R161" s="149"/>
      <c r="S161" s="149"/>
      <c r="T161" s="149"/>
      <c r="U161" s="249"/>
      <c r="V161" s="130"/>
      <c r="W161" s="159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3" spans="1:50" s="33" customFormat="1" ht="17.100000000000001" customHeight="1">
      <c r="A163" s="33" t="s">
        <v>873</v>
      </c>
      <c r="C163" s="33" t="s">
        <v>1067</v>
      </c>
      <c r="AD163" s="155"/>
    </row>
    <row r="164" spans="1:50" ht="17.100000000000001" customHeight="1">
      <c r="AD164" s="42"/>
    </row>
    <row r="165" spans="1:50" ht="17.100000000000001" customHeight="1"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</row>
    <row r="166" spans="1:50" s="34" customFormat="1" ht="22.5">
      <c r="A166" s="724">
        <v>1</v>
      </c>
      <c r="B166" s="266"/>
      <c r="C166" s="266"/>
      <c r="D166" s="266"/>
      <c r="E166" s="266"/>
      <c r="F166" s="288"/>
      <c r="G166" s="288"/>
      <c r="H166" s="288"/>
      <c r="I166" s="69"/>
      <c r="J166" s="60"/>
      <c r="K166" s="60"/>
      <c r="L166" s="307">
        <f>mergeValue(A166)</f>
        <v>1</v>
      </c>
      <c r="M166" s="176" t="s">
        <v>881</v>
      </c>
      <c r="N166" s="792"/>
      <c r="O166" s="793"/>
      <c r="P166" s="793"/>
      <c r="Q166" s="793"/>
      <c r="R166" s="793"/>
      <c r="S166" s="793"/>
      <c r="T166" s="793"/>
      <c r="U166" s="793"/>
      <c r="V166" s="793"/>
      <c r="W166" s="793"/>
      <c r="X166" s="793"/>
      <c r="Y166" s="793"/>
      <c r="Z166" s="793"/>
      <c r="AA166" s="793"/>
      <c r="AB166" s="793"/>
      <c r="AC166" s="793"/>
      <c r="AD166" s="793"/>
      <c r="AE166" s="793"/>
      <c r="AF166" s="793"/>
      <c r="AG166" s="793"/>
      <c r="AH166" s="793"/>
      <c r="AI166" s="793"/>
      <c r="AJ166" s="793"/>
      <c r="AK166" s="793"/>
      <c r="AL166" s="743"/>
      <c r="AM166" s="555" t="s">
        <v>2071</v>
      </c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</row>
    <row r="167" spans="1:50" s="34" customFormat="1" ht="22.5">
      <c r="A167" s="724"/>
      <c r="B167" s="724">
        <v>1</v>
      </c>
      <c r="C167" s="266"/>
      <c r="D167" s="266"/>
      <c r="E167" s="266"/>
      <c r="F167" s="316"/>
      <c r="G167" s="317"/>
      <c r="H167" s="317"/>
      <c r="I167" s="190"/>
      <c r="J167" s="45"/>
      <c r="L167" s="307" t="str">
        <f>mergeValue(A167) &amp;"."&amp; mergeValue(B167)</f>
        <v>1.1</v>
      </c>
      <c r="M167" s="131" t="s">
        <v>876</v>
      </c>
      <c r="N167" s="767"/>
      <c r="O167" s="768"/>
      <c r="P167" s="768"/>
      <c r="Q167" s="768"/>
      <c r="R167" s="768"/>
      <c r="S167" s="768"/>
      <c r="T167" s="768"/>
      <c r="U167" s="768"/>
      <c r="V167" s="768"/>
      <c r="W167" s="768"/>
      <c r="X167" s="768"/>
      <c r="Y167" s="768"/>
      <c r="Z167" s="768"/>
      <c r="AA167" s="768"/>
      <c r="AB167" s="768"/>
      <c r="AC167" s="768"/>
      <c r="AD167" s="768"/>
      <c r="AE167" s="768"/>
      <c r="AF167" s="768"/>
      <c r="AG167" s="768"/>
      <c r="AH167" s="768"/>
      <c r="AI167" s="768"/>
      <c r="AJ167" s="768"/>
      <c r="AK167" s="768"/>
      <c r="AL167" s="736"/>
      <c r="AM167" s="554" t="s">
        <v>10</v>
      </c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</row>
    <row r="168" spans="1:50" s="34" customFormat="1" ht="45">
      <c r="A168" s="724"/>
      <c r="B168" s="724"/>
      <c r="C168" s="724">
        <v>1</v>
      </c>
      <c r="D168" s="266"/>
      <c r="E168" s="266"/>
      <c r="F168" s="316"/>
      <c r="G168" s="317"/>
      <c r="H168" s="317"/>
      <c r="I168" s="190"/>
      <c r="J168" s="45"/>
      <c r="L168" s="307" t="str">
        <f>mergeValue(A168) &amp;"."&amp; mergeValue(B168)&amp;"."&amp; mergeValue(C168)</f>
        <v>1.1.1</v>
      </c>
      <c r="M168" s="132" t="s">
        <v>1246</v>
      </c>
      <c r="N168" s="767"/>
      <c r="O168" s="768"/>
      <c r="P168" s="768"/>
      <c r="Q168" s="768"/>
      <c r="R168" s="768"/>
      <c r="S168" s="768"/>
      <c r="T168" s="768"/>
      <c r="U168" s="768"/>
      <c r="V168" s="768"/>
      <c r="W168" s="768"/>
      <c r="X168" s="768"/>
      <c r="Y168" s="768"/>
      <c r="Z168" s="768"/>
      <c r="AA168" s="768"/>
      <c r="AB168" s="768"/>
      <c r="AC168" s="768"/>
      <c r="AD168" s="768"/>
      <c r="AE168" s="768"/>
      <c r="AF168" s="768"/>
      <c r="AG168" s="768"/>
      <c r="AH168" s="768"/>
      <c r="AI168" s="768"/>
      <c r="AJ168" s="768"/>
      <c r="AK168" s="768"/>
      <c r="AL168" s="736"/>
      <c r="AM168" s="554" t="s">
        <v>129</v>
      </c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</row>
    <row r="169" spans="1:50" s="34" customFormat="1" ht="20.100000000000001" customHeight="1">
      <c r="A169" s="724"/>
      <c r="B169" s="724"/>
      <c r="C169" s="724"/>
      <c r="D169" s="724">
        <v>1</v>
      </c>
      <c r="E169" s="266"/>
      <c r="F169" s="316"/>
      <c r="G169" s="317"/>
      <c r="H169" s="317"/>
      <c r="I169" s="727"/>
      <c r="J169" s="728"/>
      <c r="K169" s="700"/>
      <c r="L169" s="729" t="str">
        <f>mergeValue(A169) &amp;"."&amp; mergeValue(B169)&amp;"."&amp; mergeValue(C169)&amp;"."&amp; mergeValue(D169)</f>
        <v>1.1.1.1</v>
      </c>
      <c r="M169" s="730"/>
      <c r="N169" s="694" t="s">
        <v>944</v>
      </c>
      <c r="O169" s="716"/>
      <c r="P169" s="722" t="s">
        <v>953</v>
      </c>
      <c r="Q169" s="723"/>
      <c r="R169" s="694" t="s">
        <v>945</v>
      </c>
      <c r="S169" s="716"/>
      <c r="T169" s="717">
        <v>1</v>
      </c>
      <c r="U169" s="718"/>
      <c r="V169" s="694" t="s">
        <v>945</v>
      </c>
      <c r="W169" s="716"/>
      <c r="X169" s="717">
        <v>1</v>
      </c>
      <c r="Y169" s="721"/>
      <c r="Z169" s="694" t="s">
        <v>945</v>
      </c>
      <c r="AA169" s="163"/>
      <c r="AB169" s="85">
        <v>1</v>
      </c>
      <c r="AC169" s="384"/>
      <c r="AD169" s="521"/>
      <c r="AE169" s="521"/>
      <c r="AF169" s="521"/>
      <c r="AG169" s="521"/>
      <c r="AH169" s="523"/>
      <c r="AI169" s="274" t="s">
        <v>944</v>
      </c>
      <c r="AJ169" s="523"/>
      <c r="AK169" s="274" t="s">
        <v>945</v>
      </c>
      <c r="AL169" s="250"/>
      <c r="AM169" s="713" t="s">
        <v>2074</v>
      </c>
      <c r="AN169" s="266" t="e">
        <f ca="1">strCheckDateOnDP(AD169:AL169,List06_9_DP)</f>
        <v>#NAME?</v>
      </c>
      <c r="AO169" s="285" t="str">
        <f>IF(AND(COUNTIF(AP165:AP165,AP169)&gt;1,AP169&lt;&gt;""),"ErrUnique:HasDoubleConn","")</f>
        <v/>
      </c>
      <c r="AP169" s="285"/>
      <c r="AQ169" s="285"/>
      <c r="AR169" s="285"/>
      <c r="AS169" s="285"/>
      <c r="AT169" s="285"/>
      <c r="AU169" s="266"/>
      <c r="AV169" s="266"/>
      <c r="AW169" s="266"/>
      <c r="AX169" s="266"/>
    </row>
    <row r="170" spans="1:50" s="34" customFormat="1" ht="20.100000000000001" customHeight="1">
      <c r="A170" s="724"/>
      <c r="B170" s="724"/>
      <c r="C170" s="724"/>
      <c r="D170" s="724"/>
      <c r="E170" s="266"/>
      <c r="F170" s="316"/>
      <c r="G170" s="317"/>
      <c r="H170" s="317"/>
      <c r="I170" s="727"/>
      <c r="J170" s="728"/>
      <c r="K170" s="700"/>
      <c r="L170" s="729"/>
      <c r="M170" s="730"/>
      <c r="N170" s="694"/>
      <c r="O170" s="716"/>
      <c r="P170" s="722"/>
      <c r="Q170" s="723"/>
      <c r="R170" s="694"/>
      <c r="S170" s="716"/>
      <c r="T170" s="717"/>
      <c r="U170" s="719"/>
      <c r="V170" s="694"/>
      <c r="W170" s="716"/>
      <c r="X170" s="717"/>
      <c r="Y170" s="721"/>
      <c r="Z170" s="694"/>
      <c r="AA170" s="397"/>
      <c r="AB170" s="181"/>
      <c r="AC170" s="181"/>
      <c r="AD170" s="229"/>
      <c r="AE170" s="229"/>
      <c r="AF170" s="229"/>
      <c r="AG170" s="268" t="str">
        <f>AH169 &amp; "-" &amp; AJ169</f>
        <v>-</v>
      </c>
      <c r="AH170" s="268"/>
      <c r="AI170" s="268"/>
      <c r="AJ170" s="268"/>
      <c r="AK170" s="268" t="s">
        <v>945</v>
      </c>
      <c r="AL170" s="400"/>
      <c r="AM170" s="713"/>
      <c r="AN170" s="266"/>
      <c r="AO170" s="285"/>
      <c r="AP170" s="285"/>
      <c r="AQ170" s="285"/>
      <c r="AR170" s="285"/>
      <c r="AS170" s="285"/>
      <c r="AT170" s="285"/>
      <c r="AU170" s="266"/>
      <c r="AV170" s="266"/>
      <c r="AW170" s="266"/>
      <c r="AX170" s="266"/>
    </row>
    <row r="171" spans="1:50" s="34" customFormat="1" ht="20.100000000000001" customHeight="1">
      <c r="A171" s="724"/>
      <c r="B171" s="724"/>
      <c r="C171" s="724"/>
      <c r="D171" s="724"/>
      <c r="E171" s="266"/>
      <c r="F171" s="316"/>
      <c r="G171" s="317"/>
      <c r="H171" s="317"/>
      <c r="I171" s="727"/>
      <c r="J171" s="728"/>
      <c r="K171" s="700"/>
      <c r="L171" s="729"/>
      <c r="M171" s="730"/>
      <c r="N171" s="694"/>
      <c r="O171" s="716"/>
      <c r="P171" s="722"/>
      <c r="Q171" s="723"/>
      <c r="R171" s="694"/>
      <c r="S171" s="716"/>
      <c r="T171" s="717"/>
      <c r="U171" s="720"/>
      <c r="V171" s="694"/>
      <c r="W171" s="399"/>
      <c r="X171" s="149"/>
      <c r="Y171" s="181"/>
      <c r="Z171" s="228"/>
      <c r="AA171" s="228"/>
      <c r="AB171" s="228"/>
      <c r="AC171" s="228"/>
      <c r="AD171" s="229"/>
      <c r="AE171" s="229"/>
      <c r="AF171" s="229"/>
      <c r="AG171" s="229"/>
      <c r="AH171" s="230"/>
      <c r="AI171" s="170"/>
      <c r="AJ171" s="170"/>
      <c r="AK171" s="230"/>
      <c r="AL171" s="158"/>
      <c r="AM171" s="713"/>
      <c r="AN171" s="266"/>
      <c r="AO171" s="285"/>
      <c r="AP171" s="285"/>
      <c r="AQ171" s="285"/>
      <c r="AR171" s="285"/>
      <c r="AS171" s="285"/>
      <c r="AT171" s="285"/>
      <c r="AU171" s="266"/>
      <c r="AV171" s="266"/>
      <c r="AW171" s="266"/>
      <c r="AX171" s="266"/>
    </row>
    <row r="172" spans="1:50" s="34" customFormat="1" ht="20.100000000000001" customHeight="1">
      <c r="A172" s="724"/>
      <c r="B172" s="724"/>
      <c r="C172" s="724"/>
      <c r="D172" s="724"/>
      <c r="E172" s="266"/>
      <c r="F172" s="316"/>
      <c r="G172" s="317"/>
      <c r="H172" s="317"/>
      <c r="I172" s="727"/>
      <c r="J172" s="728"/>
      <c r="K172" s="700"/>
      <c r="L172" s="729"/>
      <c r="M172" s="730"/>
      <c r="N172" s="694"/>
      <c r="O172" s="716"/>
      <c r="P172" s="722"/>
      <c r="Q172" s="723"/>
      <c r="R172" s="694"/>
      <c r="S172" s="231"/>
      <c r="T172" s="233"/>
      <c r="U172" s="232"/>
      <c r="V172" s="228"/>
      <c r="W172" s="228"/>
      <c r="X172" s="228"/>
      <c r="Y172" s="228"/>
      <c r="Z172" s="228"/>
      <c r="AA172" s="228"/>
      <c r="AB172" s="228"/>
      <c r="AC172" s="228"/>
      <c r="AD172" s="229"/>
      <c r="AE172" s="229"/>
      <c r="AF172" s="229"/>
      <c r="AG172" s="229"/>
      <c r="AH172" s="230"/>
      <c r="AI172" s="170"/>
      <c r="AJ172" s="170"/>
      <c r="AK172" s="230"/>
      <c r="AL172" s="158"/>
      <c r="AM172" s="713"/>
      <c r="AN172" s="266"/>
      <c r="AO172" s="285"/>
      <c r="AP172" s="285"/>
      <c r="AQ172" s="285"/>
      <c r="AR172" s="285"/>
      <c r="AS172" s="285"/>
      <c r="AT172" s="285"/>
      <c r="AU172" s="266"/>
      <c r="AV172" s="266"/>
      <c r="AW172" s="266"/>
      <c r="AX172" s="266"/>
    </row>
    <row r="173" spans="1:50" ht="20.100000000000001" customHeight="1">
      <c r="A173" s="724"/>
      <c r="B173" s="724"/>
      <c r="C173" s="724"/>
      <c r="D173" s="724"/>
      <c r="E173" s="318"/>
      <c r="F173" s="319"/>
      <c r="G173" s="318"/>
      <c r="H173" s="318"/>
      <c r="I173" s="727"/>
      <c r="J173" s="728"/>
      <c r="K173" s="700"/>
      <c r="L173" s="729"/>
      <c r="M173" s="730"/>
      <c r="N173" s="694"/>
      <c r="O173" s="398"/>
      <c r="P173" s="136"/>
      <c r="Q173" s="181" t="s">
        <v>1254</v>
      </c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234"/>
      <c r="AM173" s="713"/>
      <c r="AN173" s="275"/>
      <c r="AO173" s="275"/>
      <c r="AP173" s="286"/>
      <c r="AQ173" s="286"/>
      <c r="AR173" s="286"/>
      <c r="AS173" s="286"/>
      <c r="AT173" s="286"/>
      <c r="AU173" s="275"/>
      <c r="AV173" s="275"/>
      <c r="AW173" s="275"/>
      <c r="AX173" s="275"/>
    </row>
    <row r="174" spans="1:50" ht="15" customHeight="1">
      <c r="A174" s="724"/>
      <c r="B174" s="724"/>
      <c r="C174" s="724"/>
      <c r="D174" s="318"/>
      <c r="E174" s="318"/>
      <c r="F174" s="316"/>
      <c r="G174" s="318"/>
      <c r="H174" s="318"/>
      <c r="I174" s="152"/>
      <c r="J174" s="59"/>
      <c r="K174" s="152"/>
      <c r="L174" s="296"/>
      <c r="M174" s="135" t="s">
        <v>863</v>
      </c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58"/>
      <c r="AM174" s="713"/>
      <c r="AN174" s="275"/>
      <c r="AO174" s="275"/>
      <c r="AP174" s="286"/>
      <c r="AQ174" s="286"/>
      <c r="AR174" s="286"/>
      <c r="AS174" s="286"/>
      <c r="AT174" s="286"/>
      <c r="AU174" s="275"/>
      <c r="AV174" s="275"/>
      <c r="AW174" s="275"/>
      <c r="AX174" s="275"/>
    </row>
    <row r="175" spans="1:50" ht="15" customHeight="1">
      <c r="A175" s="724"/>
      <c r="B175" s="724"/>
      <c r="C175" s="318"/>
      <c r="D175" s="318"/>
      <c r="E175" s="318"/>
      <c r="F175" s="316"/>
      <c r="G175" s="318"/>
      <c r="H175" s="318"/>
      <c r="I175" s="152"/>
      <c r="J175" s="59"/>
      <c r="K175" s="152"/>
      <c r="L175" s="84"/>
      <c r="M175" s="134" t="s">
        <v>1247</v>
      </c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29"/>
      <c r="AE175" s="129"/>
      <c r="AF175" s="129"/>
      <c r="AG175" s="129"/>
      <c r="AH175" s="230"/>
      <c r="AI175" s="170"/>
      <c r="AJ175" s="169"/>
      <c r="AK175" s="134"/>
      <c r="AL175" s="170"/>
      <c r="AM175" s="158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</row>
    <row r="176" spans="1:50" ht="15" customHeight="1">
      <c r="A176" s="724"/>
      <c r="B176" s="318"/>
      <c r="C176" s="318"/>
      <c r="D176" s="318"/>
      <c r="E176" s="318"/>
      <c r="F176" s="316"/>
      <c r="G176" s="318"/>
      <c r="H176" s="318"/>
      <c r="I176" s="152"/>
      <c r="J176" s="59"/>
      <c r="K176" s="152"/>
      <c r="L176" s="84"/>
      <c r="M176" s="149" t="s">
        <v>879</v>
      </c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29"/>
      <c r="AE176" s="129"/>
      <c r="AF176" s="129"/>
      <c r="AG176" s="129"/>
      <c r="AH176" s="230"/>
      <c r="AI176" s="170"/>
      <c r="AJ176" s="169"/>
      <c r="AK176" s="134"/>
      <c r="AL176" s="170"/>
      <c r="AM176" s="158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</row>
    <row r="177" spans="1:50" ht="15" customHeight="1">
      <c r="F177" s="151"/>
      <c r="G177" s="152"/>
      <c r="H177" s="152"/>
      <c r="I177" s="191"/>
      <c r="J177" s="59"/>
      <c r="L177" s="84"/>
      <c r="M177" s="181" t="s">
        <v>1157</v>
      </c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29"/>
      <c r="AE177" s="129"/>
      <c r="AF177" s="129"/>
      <c r="AG177" s="129"/>
      <c r="AH177" s="230"/>
      <c r="AI177" s="170"/>
      <c r="AJ177" s="169"/>
      <c r="AK177" s="134"/>
      <c r="AL177" s="170"/>
      <c r="AM177" s="158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</row>
    <row r="178" spans="1:50" ht="15" customHeight="1">
      <c r="G178" s="151"/>
      <c r="H178" s="152"/>
      <c r="I178" s="152"/>
      <c r="J178" s="59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</row>
    <row r="179" spans="1:50" s="33" customFormat="1" ht="17.100000000000001" customHeight="1">
      <c r="A179" s="33" t="s">
        <v>873</v>
      </c>
      <c r="C179" s="33" t="s">
        <v>1068</v>
      </c>
      <c r="T179" s="155"/>
    </row>
    <row r="180" spans="1:50" ht="17.100000000000001" customHeight="1"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</row>
    <row r="181" spans="1:50" s="34" customFormat="1" ht="22.5" customHeight="1">
      <c r="A181" s="724">
        <v>1</v>
      </c>
      <c r="B181" s="266"/>
      <c r="C181" s="266"/>
      <c r="D181" s="266"/>
      <c r="E181" s="266"/>
      <c r="F181" s="288"/>
      <c r="G181" s="288"/>
      <c r="H181" s="288"/>
      <c r="I181" s="69"/>
      <c r="J181" s="60"/>
      <c r="K181" s="60"/>
      <c r="L181" s="307">
        <f>mergeValue(A181)</f>
        <v>1</v>
      </c>
      <c r="M181" s="176" t="s">
        <v>881</v>
      </c>
      <c r="N181" s="792"/>
      <c r="O181" s="793"/>
      <c r="P181" s="793"/>
      <c r="Q181" s="793"/>
      <c r="R181" s="793"/>
      <c r="S181" s="793"/>
      <c r="T181" s="793"/>
      <c r="U181" s="793"/>
      <c r="V181" s="793"/>
      <c r="W181" s="793"/>
      <c r="X181" s="793"/>
      <c r="Y181" s="793"/>
      <c r="Z181" s="793"/>
      <c r="AA181" s="793"/>
      <c r="AB181" s="793"/>
      <c r="AC181" s="793"/>
      <c r="AD181" s="793"/>
      <c r="AE181" s="793"/>
      <c r="AF181" s="793"/>
      <c r="AG181" s="793"/>
      <c r="AH181" s="793"/>
      <c r="AI181" s="793"/>
      <c r="AJ181" s="793"/>
      <c r="AK181" s="743"/>
      <c r="AL181" s="555" t="s">
        <v>2071</v>
      </c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</row>
    <row r="182" spans="1:50" s="34" customFormat="1" ht="22.5" customHeight="1">
      <c r="A182" s="724"/>
      <c r="B182" s="724">
        <v>1</v>
      </c>
      <c r="C182" s="266"/>
      <c r="D182" s="266"/>
      <c r="E182" s="266"/>
      <c r="F182" s="316"/>
      <c r="G182" s="317"/>
      <c r="H182" s="317"/>
      <c r="I182" s="190"/>
      <c r="J182" s="45"/>
      <c r="L182" s="307" t="str">
        <f>mergeValue(A182) &amp;"."&amp; mergeValue(B182)</f>
        <v>1.1</v>
      </c>
      <c r="M182" s="131" t="s">
        <v>876</v>
      </c>
      <c r="N182" s="767"/>
      <c r="O182" s="768"/>
      <c r="P182" s="768"/>
      <c r="Q182" s="768"/>
      <c r="R182" s="768"/>
      <c r="S182" s="768"/>
      <c r="T182" s="768"/>
      <c r="U182" s="768"/>
      <c r="V182" s="768"/>
      <c r="W182" s="768"/>
      <c r="X182" s="768"/>
      <c r="Y182" s="768"/>
      <c r="Z182" s="768"/>
      <c r="AA182" s="768"/>
      <c r="AB182" s="768"/>
      <c r="AC182" s="768"/>
      <c r="AD182" s="768"/>
      <c r="AE182" s="768"/>
      <c r="AF182" s="768"/>
      <c r="AG182" s="768"/>
      <c r="AH182" s="768"/>
      <c r="AI182" s="768"/>
      <c r="AJ182" s="768"/>
      <c r="AK182" s="736"/>
      <c r="AL182" s="554" t="s">
        <v>10</v>
      </c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</row>
    <row r="183" spans="1:50" s="34" customFormat="1" ht="45" customHeight="1">
      <c r="A183" s="724"/>
      <c r="B183" s="724"/>
      <c r="C183" s="724">
        <v>1</v>
      </c>
      <c r="D183" s="266"/>
      <c r="E183" s="266"/>
      <c r="F183" s="316"/>
      <c r="G183" s="317"/>
      <c r="H183" s="317"/>
      <c r="I183" s="190"/>
      <c r="J183" s="45"/>
      <c r="L183" s="307" t="str">
        <f>mergeValue(A183) &amp;"."&amp; mergeValue(B183)&amp;"."&amp; mergeValue(C183)</f>
        <v>1.1.1</v>
      </c>
      <c r="M183" s="132" t="s">
        <v>1246</v>
      </c>
      <c r="N183" s="767"/>
      <c r="O183" s="768"/>
      <c r="P183" s="768"/>
      <c r="Q183" s="768"/>
      <c r="R183" s="768"/>
      <c r="S183" s="768"/>
      <c r="T183" s="768"/>
      <c r="U183" s="768"/>
      <c r="V183" s="768"/>
      <c r="W183" s="768"/>
      <c r="X183" s="768"/>
      <c r="Y183" s="768"/>
      <c r="Z183" s="768"/>
      <c r="AA183" s="768"/>
      <c r="AB183" s="768"/>
      <c r="AC183" s="768"/>
      <c r="AD183" s="768"/>
      <c r="AE183" s="768"/>
      <c r="AF183" s="768"/>
      <c r="AG183" s="768"/>
      <c r="AH183" s="768"/>
      <c r="AI183" s="768"/>
      <c r="AJ183" s="768"/>
      <c r="AK183" s="736"/>
      <c r="AL183" s="554" t="s">
        <v>129</v>
      </c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</row>
    <row r="184" spans="1:50" s="34" customFormat="1" ht="20.100000000000001" customHeight="1">
      <c r="A184" s="724"/>
      <c r="B184" s="724"/>
      <c r="C184" s="724"/>
      <c r="D184" s="724">
        <v>1</v>
      </c>
      <c r="E184" s="266"/>
      <c r="F184" s="316"/>
      <c r="G184" s="317"/>
      <c r="H184" s="317"/>
      <c r="I184" s="727"/>
      <c r="J184" s="728"/>
      <c r="K184" s="700"/>
      <c r="L184" s="745" t="str">
        <f>mergeValue(A184) &amp;"."&amp; mergeValue(B184)&amp;"."&amp; mergeValue(C184)&amp;"."&amp; mergeValue(D184)</f>
        <v>1.1.1.1</v>
      </c>
      <c r="M184" s="737"/>
      <c r="N184" s="739"/>
      <c r="O184" s="722" t="s">
        <v>953</v>
      </c>
      <c r="P184" s="723"/>
      <c r="Q184" s="694" t="s">
        <v>945</v>
      </c>
      <c r="R184" s="716"/>
      <c r="S184" s="717">
        <v>1</v>
      </c>
      <c r="T184" s="718"/>
      <c r="U184" s="694" t="s">
        <v>945</v>
      </c>
      <c r="V184" s="716"/>
      <c r="W184" s="717" t="s">
        <v>953</v>
      </c>
      <c r="X184" s="721"/>
      <c r="Y184" s="694" t="s">
        <v>945</v>
      </c>
      <c r="Z184" s="163"/>
      <c r="AA184" s="85">
        <v>1</v>
      </c>
      <c r="AB184" s="384"/>
      <c r="AC184" s="521"/>
      <c r="AD184" s="521"/>
      <c r="AE184" s="522"/>
      <c r="AF184" s="521"/>
      <c r="AG184" s="523"/>
      <c r="AH184" s="274" t="s">
        <v>944</v>
      </c>
      <c r="AI184" s="523"/>
      <c r="AJ184" s="274" t="s">
        <v>945</v>
      </c>
      <c r="AK184" s="250"/>
      <c r="AL184" s="713" t="s">
        <v>2074</v>
      </c>
      <c r="AM184" s="266" t="e">
        <f ca="1">strCheckDateOnDP(AC184:AK184,List06_10_DP)</f>
        <v>#NAME?</v>
      </c>
      <c r="AN184" s="285" t="str">
        <f>IF(AND(COUNTIF(AO180:AO180,AO184)&gt;1,AO184&lt;&gt;""),"ErrUnique:HasDoubleConn","")</f>
        <v/>
      </c>
      <c r="AO184" s="285"/>
      <c r="AP184" s="285"/>
      <c r="AQ184" s="285"/>
      <c r="AR184" s="285"/>
      <c r="AS184" s="285"/>
      <c r="AT184" s="266"/>
      <c r="AU184" s="266"/>
      <c r="AV184" s="266"/>
      <c r="AW184" s="266"/>
    </row>
    <row r="185" spans="1:50" s="34" customFormat="1" ht="20.100000000000001" customHeight="1">
      <c r="A185" s="724"/>
      <c r="B185" s="724"/>
      <c r="C185" s="724"/>
      <c r="D185" s="724"/>
      <c r="E185" s="266"/>
      <c r="F185" s="316"/>
      <c r="G185" s="317"/>
      <c r="H185" s="317"/>
      <c r="I185" s="727"/>
      <c r="J185" s="728"/>
      <c r="K185" s="700"/>
      <c r="L185" s="729"/>
      <c r="M185" s="738"/>
      <c r="N185" s="739"/>
      <c r="O185" s="722"/>
      <c r="P185" s="723"/>
      <c r="Q185" s="694"/>
      <c r="R185" s="716"/>
      <c r="S185" s="717"/>
      <c r="T185" s="719"/>
      <c r="U185" s="694"/>
      <c r="V185" s="716"/>
      <c r="W185" s="717"/>
      <c r="X185" s="721"/>
      <c r="Y185" s="694"/>
      <c r="Z185" s="397"/>
      <c r="AA185" s="181"/>
      <c r="AB185" s="181"/>
      <c r="AC185" s="229"/>
      <c r="AD185" s="229"/>
      <c r="AE185" s="229"/>
      <c r="AF185" s="268" t="str">
        <f>AG184 &amp; "-" &amp; AI184</f>
        <v>-</v>
      </c>
      <c r="AG185" s="268"/>
      <c r="AH185" s="268"/>
      <c r="AI185" s="268"/>
      <c r="AJ185" s="268" t="s">
        <v>945</v>
      </c>
      <c r="AK185" s="400"/>
      <c r="AL185" s="713"/>
      <c r="AM185" s="266"/>
      <c r="AN185" s="285"/>
      <c r="AO185" s="285"/>
      <c r="AP185" s="285"/>
      <c r="AQ185" s="285"/>
      <c r="AR185" s="285"/>
      <c r="AS185" s="285"/>
      <c r="AT185" s="266"/>
      <c r="AU185" s="266"/>
      <c r="AV185" s="266"/>
      <c r="AW185" s="266"/>
    </row>
    <row r="186" spans="1:50" s="34" customFormat="1" ht="20.100000000000001" customHeight="1">
      <c r="A186" s="724"/>
      <c r="B186" s="724"/>
      <c r="C186" s="724"/>
      <c r="D186" s="724"/>
      <c r="E186" s="266"/>
      <c r="F186" s="316"/>
      <c r="G186" s="317"/>
      <c r="H186" s="317"/>
      <c r="I186" s="727"/>
      <c r="J186" s="728"/>
      <c r="K186" s="700"/>
      <c r="L186" s="729"/>
      <c r="M186" s="738"/>
      <c r="N186" s="739"/>
      <c r="O186" s="722"/>
      <c r="P186" s="723"/>
      <c r="Q186" s="694"/>
      <c r="R186" s="716"/>
      <c r="S186" s="717"/>
      <c r="T186" s="720"/>
      <c r="U186" s="694"/>
      <c r="V186" s="399"/>
      <c r="W186" s="149"/>
      <c r="X186" s="181"/>
      <c r="Y186" s="228"/>
      <c r="Z186" s="228"/>
      <c r="AA186" s="228"/>
      <c r="AB186" s="228"/>
      <c r="AC186" s="229"/>
      <c r="AD186" s="229"/>
      <c r="AE186" s="229"/>
      <c r="AF186" s="229"/>
      <c r="AG186" s="230"/>
      <c r="AH186" s="170"/>
      <c r="AI186" s="170"/>
      <c r="AJ186" s="230"/>
      <c r="AK186" s="158"/>
      <c r="AL186" s="713"/>
      <c r="AM186" s="266"/>
      <c r="AN186" s="285"/>
      <c r="AO186" s="285"/>
      <c r="AP186" s="285"/>
      <c r="AQ186" s="285"/>
      <c r="AR186" s="285"/>
      <c r="AS186" s="285"/>
      <c r="AT186" s="266"/>
      <c r="AU186" s="266"/>
      <c r="AV186" s="266"/>
      <c r="AW186" s="266"/>
    </row>
    <row r="187" spans="1:50" s="34" customFormat="1" ht="20.100000000000001" customHeight="1">
      <c r="A187" s="724"/>
      <c r="B187" s="724"/>
      <c r="C187" s="724"/>
      <c r="D187" s="724"/>
      <c r="E187" s="266"/>
      <c r="F187" s="316"/>
      <c r="G187" s="317"/>
      <c r="H187" s="317"/>
      <c r="I187" s="727"/>
      <c r="J187" s="728"/>
      <c r="K187" s="700"/>
      <c r="L187" s="729"/>
      <c r="M187" s="738"/>
      <c r="N187" s="739"/>
      <c r="O187" s="722"/>
      <c r="P187" s="723"/>
      <c r="Q187" s="694"/>
      <c r="R187" s="231"/>
      <c r="S187" s="233"/>
      <c r="T187" s="232"/>
      <c r="U187" s="228"/>
      <c r="V187" s="228"/>
      <c r="W187" s="228"/>
      <c r="X187" s="228"/>
      <c r="Y187" s="228"/>
      <c r="Z187" s="228"/>
      <c r="AA187" s="228"/>
      <c r="AB187" s="228"/>
      <c r="AC187" s="229"/>
      <c r="AD187" s="229"/>
      <c r="AE187" s="229"/>
      <c r="AF187" s="229"/>
      <c r="AG187" s="230"/>
      <c r="AH187" s="170"/>
      <c r="AI187" s="170"/>
      <c r="AJ187" s="230"/>
      <c r="AK187" s="158"/>
      <c r="AL187" s="713"/>
      <c r="AM187" s="266"/>
      <c r="AN187" s="285"/>
      <c r="AO187" s="285"/>
      <c r="AP187" s="285"/>
      <c r="AQ187" s="285"/>
      <c r="AR187" s="285"/>
      <c r="AS187" s="285"/>
      <c r="AT187" s="266"/>
      <c r="AU187" s="266"/>
      <c r="AV187" s="266"/>
      <c r="AW187" s="266"/>
    </row>
    <row r="188" spans="1:50" ht="20.100000000000001" customHeight="1">
      <c r="A188" s="724"/>
      <c r="B188" s="724"/>
      <c r="C188" s="724"/>
      <c r="D188" s="724"/>
      <c r="E188" s="318"/>
      <c r="F188" s="319"/>
      <c r="G188" s="318"/>
      <c r="H188" s="318"/>
      <c r="I188" s="727"/>
      <c r="J188" s="728"/>
      <c r="K188" s="700"/>
      <c r="L188" s="729"/>
      <c r="M188" s="738"/>
      <c r="N188" s="398"/>
      <c r="O188" s="136"/>
      <c r="P188" s="181" t="s">
        <v>1254</v>
      </c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234"/>
      <c r="AL188" s="713"/>
      <c r="AM188" s="275"/>
      <c r="AN188" s="275"/>
      <c r="AO188" s="286"/>
      <c r="AP188" s="286"/>
      <c r="AQ188" s="286"/>
      <c r="AR188" s="286"/>
      <c r="AS188" s="286"/>
      <c r="AT188" s="275"/>
      <c r="AU188" s="275"/>
      <c r="AV188" s="275"/>
      <c r="AW188" s="275"/>
    </row>
    <row r="189" spans="1:50" ht="15" customHeight="1">
      <c r="A189" s="724"/>
      <c r="B189" s="724"/>
      <c r="C189" s="724"/>
      <c r="D189" s="318"/>
      <c r="E189" s="318"/>
      <c r="F189" s="316"/>
      <c r="G189" s="318"/>
      <c r="H189" s="318"/>
      <c r="I189" s="152"/>
      <c r="J189" s="59"/>
      <c r="K189" s="152"/>
      <c r="L189" s="296"/>
      <c r="M189" s="135" t="s">
        <v>863</v>
      </c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58"/>
      <c r="AL189" s="713"/>
      <c r="AM189" s="275"/>
      <c r="AN189" s="275"/>
      <c r="AO189" s="286"/>
      <c r="AP189" s="286"/>
      <c r="AQ189" s="286"/>
      <c r="AR189" s="286"/>
      <c r="AS189" s="286"/>
      <c r="AT189" s="275"/>
      <c r="AU189" s="275"/>
      <c r="AV189" s="275"/>
      <c r="AW189" s="275"/>
    </row>
    <row r="190" spans="1:50" ht="15" customHeight="1">
      <c r="A190" s="724"/>
      <c r="B190" s="724"/>
      <c r="C190" s="318"/>
      <c r="D190" s="318"/>
      <c r="E190" s="318"/>
      <c r="F190" s="316"/>
      <c r="G190" s="318"/>
      <c r="H190" s="318"/>
      <c r="I190" s="152"/>
      <c r="J190" s="59"/>
      <c r="K190" s="152"/>
      <c r="L190" s="84"/>
      <c r="M190" s="134" t="s">
        <v>1247</v>
      </c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29"/>
      <c r="AD190" s="129"/>
      <c r="AE190" s="129"/>
      <c r="AF190" s="129"/>
      <c r="AG190" s="230"/>
      <c r="AH190" s="135"/>
      <c r="AI190" s="169"/>
      <c r="AJ190" s="134"/>
      <c r="AK190" s="170"/>
      <c r="AL190" s="158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</row>
    <row r="191" spans="1:50" ht="15" customHeight="1">
      <c r="A191" s="724"/>
      <c r="B191" s="318"/>
      <c r="C191" s="318"/>
      <c r="D191" s="318"/>
      <c r="E191" s="318"/>
      <c r="F191" s="316"/>
      <c r="G191" s="318"/>
      <c r="H191" s="318"/>
      <c r="I191" s="152"/>
      <c r="J191" s="59"/>
      <c r="K191" s="152"/>
      <c r="L191" s="84"/>
      <c r="M191" s="149" t="s">
        <v>879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29"/>
      <c r="AD191" s="129"/>
      <c r="AE191" s="129"/>
      <c r="AF191" s="129"/>
      <c r="AG191" s="230"/>
      <c r="AH191" s="135"/>
      <c r="AI191" s="169"/>
      <c r="AJ191" s="134"/>
      <c r="AK191" s="170"/>
      <c r="AL191" s="158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</row>
    <row r="192" spans="1:50" ht="15" customHeight="1">
      <c r="F192" s="151"/>
      <c r="G192" s="152"/>
      <c r="H192" s="152"/>
      <c r="I192" s="191"/>
      <c r="J192" s="59"/>
      <c r="L192" s="84"/>
      <c r="M192" s="181" t="s">
        <v>1157</v>
      </c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29"/>
      <c r="AD192" s="129"/>
      <c r="AE192" s="129"/>
      <c r="AF192" s="129"/>
      <c r="AG192" s="230"/>
      <c r="AH192" s="135"/>
      <c r="AI192" s="169"/>
      <c r="AJ192" s="134"/>
      <c r="AK192" s="170"/>
      <c r="AL192" s="158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</row>
    <row r="193" spans="1:46" ht="15" customHeight="1">
      <c r="G193" s="151"/>
      <c r="H193" s="152"/>
      <c r="I193" s="152"/>
      <c r="J193" s="59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</row>
    <row r="194" spans="1:46" ht="15" customHeight="1">
      <c r="G194" s="151"/>
      <c r="H194" s="152"/>
      <c r="I194" s="152"/>
      <c r="J194" s="59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</row>
    <row r="195" spans="1:46" ht="15" customHeight="1">
      <c r="G195" s="151"/>
      <c r="H195" s="152"/>
      <c r="I195" s="152"/>
      <c r="J195" s="59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</row>
    <row r="196" spans="1:46" ht="15" customHeight="1">
      <c r="G196" s="151"/>
      <c r="H196" s="152"/>
      <c r="I196" s="152"/>
      <c r="J196" s="59"/>
      <c r="K196" s="152"/>
      <c r="L196" s="152"/>
      <c r="M196" s="152"/>
      <c r="N196" s="152"/>
      <c r="O196" s="152"/>
      <c r="Q196" s="320"/>
      <c r="U196" s="86"/>
      <c r="V196" s="152"/>
      <c r="W196" s="152"/>
      <c r="X196" s="152"/>
      <c r="Y196" s="320"/>
      <c r="Z196" s="152"/>
      <c r="AA196" s="152"/>
      <c r="AB196" s="152"/>
      <c r="AC196" s="298"/>
      <c r="AD196" s="152"/>
    </row>
    <row r="197" spans="1:46" ht="15" customHeight="1">
      <c r="G197" s="151"/>
      <c r="H197" s="152"/>
      <c r="I197" s="152"/>
      <c r="J197" s="59"/>
      <c r="K197" s="152"/>
      <c r="L197" s="152"/>
      <c r="M197" s="152"/>
      <c r="N197" s="152"/>
      <c r="O197" s="152"/>
      <c r="Q197" s="305"/>
      <c r="Y197" s="152"/>
      <c r="Z197" s="152"/>
      <c r="AA197" s="152"/>
      <c r="AB197" s="152"/>
      <c r="AC197" s="152"/>
      <c r="AD197" s="152"/>
      <c r="AE197" s="152"/>
    </row>
    <row r="198" spans="1:46" ht="15" customHeight="1">
      <c r="G198" s="151"/>
      <c r="H198" s="152"/>
      <c r="I198" s="152"/>
      <c r="J198" s="59"/>
      <c r="K198" s="152"/>
      <c r="L198" s="152"/>
      <c r="M198" s="152"/>
      <c r="N198" s="152"/>
      <c r="O198" s="152"/>
      <c r="Q198" s="305"/>
      <c r="Y198" s="152"/>
      <c r="Z198" s="152"/>
      <c r="AA198" s="152"/>
      <c r="AB198" s="152"/>
      <c r="AC198" s="152"/>
      <c r="AD198" s="152"/>
      <c r="AE198" s="152"/>
    </row>
    <row r="199" spans="1:46" ht="15" customHeight="1">
      <c r="G199" s="151"/>
      <c r="H199" s="152"/>
      <c r="I199" s="152"/>
      <c r="J199" s="59"/>
      <c r="K199" s="152"/>
      <c r="L199" s="152"/>
      <c r="M199" s="152"/>
      <c r="N199" s="152"/>
      <c r="O199" s="152"/>
      <c r="P199" s="152"/>
      <c r="Q199" s="305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</row>
    <row r="200" spans="1:46" ht="15" customHeight="1">
      <c r="G200" s="151"/>
      <c r="H200" s="152"/>
      <c r="I200" s="152"/>
      <c r="J200" s="59"/>
      <c r="K200" s="152"/>
      <c r="L200" s="152"/>
      <c r="M200" s="152"/>
      <c r="Q200" s="694" t="s">
        <v>945</v>
      </c>
      <c r="R200" s="766"/>
      <c r="S200" s="717">
        <v>1</v>
      </c>
      <c r="T200" s="765"/>
      <c r="U200" s="694" t="s">
        <v>944</v>
      </c>
      <c r="V200" s="716"/>
      <c r="W200" s="717">
        <v>1</v>
      </c>
      <c r="X200" s="769"/>
      <c r="Y200" s="694" t="s">
        <v>944</v>
      </c>
      <c r="Z200" s="163"/>
      <c r="AA200" s="85">
        <v>1</v>
      </c>
      <c r="AB200" s="298"/>
    </row>
    <row r="201" spans="1:46" ht="15" customHeight="1">
      <c r="G201" s="151"/>
      <c r="H201" s="152"/>
      <c r="I201" s="152"/>
      <c r="J201" s="59"/>
      <c r="K201" s="152"/>
      <c r="L201" s="152"/>
      <c r="M201" s="152"/>
      <c r="Q201" s="694"/>
      <c r="R201" s="766"/>
      <c r="S201" s="717"/>
      <c r="T201" s="765"/>
      <c r="U201" s="694"/>
      <c r="V201" s="716"/>
      <c r="W201" s="717"/>
      <c r="X201" s="769"/>
      <c r="Y201" s="694"/>
      <c r="Z201" s="397"/>
      <c r="AA201" s="181"/>
      <c r="AB201" s="87" t="s">
        <v>1256</v>
      </c>
    </row>
    <row r="202" spans="1:46" ht="15" customHeight="1">
      <c r="G202" s="151"/>
      <c r="H202" s="152"/>
      <c r="I202" s="152"/>
      <c r="J202" s="59"/>
      <c r="K202" s="152"/>
      <c r="L202" s="152"/>
      <c r="M202" s="152"/>
      <c r="Q202" s="694"/>
      <c r="R202" s="766"/>
      <c r="S202" s="717"/>
      <c r="T202" s="765"/>
      <c r="U202" s="694"/>
      <c r="V202" s="399"/>
      <c r="W202" s="149"/>
      <c r="X202" s="181" t="s">
        <v>1255</v>
      </c>
      <c r="Y202" s="228"/>
      <c r="Z202" s="228"/>
      <c r="AA202" s="228"/>
      <c r="AB202" s="517"/>
    </row>
    <row r="203" spans="1:46" ht="15" customHeight="1">
      <c r="G203" s="151"/>
      <c r="H203" s="152"/>
      <c r="I203" s="152"/>
      <c r="J203" s="59"/>
      <c r="K203" s="152"/>
      <c r="L203" s="152"/>
      <c r="M203" s="152"/>
      <c r="Q203" s="694"/>
      <c r="R203" s="233"/>
      <c r="S203" s="233"/>
      <c r="T203" s="232"/>
      <c r="U203" s="228"/>
      <c r="V203" s="228"/>
      <c r="W203" s="228"/>
      <c r="X203" s="228"/>
      <c r="Y203" s="228"/>
      <c r="Z203" s="228"/>
      <c r="AA203" s="228"/>
      <c r="AB203" s="517"/>
    </row>
    <row r="205" spans="1:46" s="34" customFormat="1" ht="17.100000000000001" customHeight="1">
      <c r="A205" s="71"/>
      <c r="B205" s="71"/>
      <c r="C205" s="60"/>
      <c r="D205" s="137"/>
      <c r="E205" s="196"/>
      <c r="F205" s="198"/>
      <c r="G205" s="198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39"/>
      <c r="U205" s="139"/>
      <c r="V205" s="139"/>
      <c r="W205" s="199"/>
      <c r="X205" s="199"/>
    </row>
    <row r="206" spans="1:46" s="33" customFormat="1" ht="11.25">
      <c r="A206" s="33" t="s">
        <v>1126</v>
      </c>
    </row>
    <row r="207" spans="1:46" ht="11.25"/>
    <row r="208" spans="1:46" s="12" customFormat="1" ht="15" customHeight="1">
      <c r="C208" s="192"/>
      <c r="D208" s="100"/>
      <c r="E208" s="193"/>
    </row>
    <row r="210" spans="1:24" s="33" customFormat="1" ht="17.100000000000001" customHeight="1">
      <c r="A210" s="33" t="s">
        <v>1125</v>
      </c>
    </row>
    <row r="212" spans="1:24" s="34" customFormat="1" ht="17.100000000000001" customHeight="1">
      <c r="A212" s="71"/>
      <c r="B212" s="71"/>
      <c r="C212" s="60"/>
      <c r="D212" s="137"/>
      <c r="E212" s="79">
        <v>1</v>
      </c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1"/>
      <c r="S212" s="81"/>
      <c r="T212" s="81"/>
      <c r="U212" s="82"/>
      <c r="V212" s="82"/>
      <c r="W212" s="82"/>
      <c r="X212" s="83"/>
    </row>
    <row r="214" spans="1:24" s="33" customFormat="1" ht="17.100000000000001" customHeight="1">
      <c r="A214" s="33" t="s">
        <v>1126</v>
      </c>
    </row>
    <row r="215" spans="1:24" ht="17.100000000000001" customHeight="1">
      <c r="G215" s="68"/>
      <c r="H215" s="68"/>
    </row>
    <row r="216" spans="1:24" s="34" customFormat="1" ht="17.100000000000001" customHeight="1">
      <c r="A216" s="70"/>
      <c r="B216" s="62"/>
      <c r="C216" s="60"/>
      <c r="D216" s="137"/>
      <c r="E216" s="85" t="s">
        <v>953</v>
      </c>
      <c r="F216" s="80"/>
      <c r="G216" s="80"/>
      <c r="H216" s="80"/>
      <c r="I216" s="80"/>
      <c r="J216" s="81"/>
      <c r="K216" s="81"/>
      <c r="L216" s="81"/>
      <c r="M216" s="82"/>
      <c r="N216" s="82"/>
      <c r="O216" s="82"/>
      <c r="P216" s="83"/>
      <c r="Q216" s="63"/>
      <c r="R216" s="63"/>
      <c r="S216" s="63"/>
      <c r="T216" s="63"/>
      <c r="U216" s="63"/>
      <c r="V216" s="63"/>
      <c r="W216" s="63"/>
      <c r="X216" s="63"/>
    </row>
    <row r="218" spans="1:24" s="33" customFormat="1" ht="17.100000000000001" customHeight="1">
      <c r="A218" s="33" t="s">
        <v>1127</v>
      </c>
    </row>
    <row r="219" spans="1:24" ht="17.100000000000001" customHeight="1">
      <c r="G219" s="68"/>
      <c r="H219" s="68"/>
    </row>
    <row r="220" spans="1:24" s="34" customFormat="1" ht="17.100000000000001" customHeight="1">
      <c r="A220" s="70"/>
      <c r="B220" s="62"/>
      <c r="C220" s="60"/>
      <c r="D220" s="137"/>
      <c r="E220" s="85" t="s">
        <v>953</v>
      </c>
      <c r="F220" s="80"/>
      <c r="G220" s="80"/>
      <c r="H220" s="80"/>
      <c r="I220" s="80"/>
      <c r="J220" s="81"/>
      <c r="K220" s="81"/>
      <c r="L220" s="81"/>
      <c r="M220" s="82"/>
      <c r="N220" s="82"/>
      <c r="O220" s="82"/>
      <c r="P220" s="83"/>
      <c r="Q220" s="63"/>
      <c r="R220" s="63"/>
      <c r="S220" s="63"/>
      <c r="T220" s="63"/>
      <c r="U220" s="63"/>
      <c r="V220" s="63"/>
      <c r="W220" s="63"/>
      <c r="X220" s="63"/>
    </row>
    <row r="222" spans="1:24" s="33" customFormat="1" ht="17.100000000000001" customHeight="1">
      <c r="A222" s="33" t="s">
        <v>1153</v>
      </c>
      <c r="B222" s="33" t="s">
        <v>1154</v>
      </c>
      <c r="C222" s="33" t="s">
        <v>1155</v>
      </c>
    </row>
    <row r="224" spans="1:24" s="21" customFormat="1" ht="20.100000000000001" customHeight="1">
      <c r="A224" s="65"/>
      <c r="B224" s="64"/>
      <c r="C224" s="18"/>
      <c r="D224" s="19"/>
      <c r="F224" s="39" t="s">
        <v>941</v>
      </c>
      <c r="G224" s="25"/>
      <c r="I224" s="53"/>
    </row>
    <row r="225" spans="1:9" s="21" customFormat="1" ht="22.5">
      <c r="A225" s="65"/>
      <c r="B225" s="66"/>
      <c r="C225" s="18"/>
      <c r="D225" s="31"/>
      <c r="E225" s="30" t="s">
        <v>937</v>
      </c>
      <c r="F225" s="32"/>
      <c r="G225" s="25"/>
      <c r="I225" s="53"/>
    </row>
    <row r="226" spans="1:9" s="21" customFormat="1" ht="19.5">
      <c r="A226" s="65"/>
      <c r="B226" s="66"/>
      <c r="C226" s="18"/>
      <c r="D226" s="31"/>
      <c r="E226" s="30" t="s">
        <v>938</v>
      </c>
      <c r="F226" s="32"/>
      <c r="G226" s="25"/>
      <c r="I226" s="53"/>
    </row>
    <row r="227" spans="1:9" s="21" customFormat="1" ht="13.5" customHeight="1">
      <c r="A227" s="64"/>
      <c r="B227" s="64"/>
      <c r="C227" s="18"/>
      <c r="D227" s="22"/>
      <c r="E227" s="23"/>
      <c r="F227" s="38"/>
      <c r="G227" s="19"/>
      <c r="I227" s="53"/>
    </row>
    <row r="228" spans="1:9" s="21" customFormat="1" ht="20.100000000000001" customHeight="1">
      <c r="A228" s="65"/>
      <c r="B228" s="64"/>
      <c r="C228" s="18"/>
      <c r="D228" s="19"/>
      <c r="F228" s="39" t="s">
        <v>1032</v>
      </c>
      <c r="G228" s="25"/>
      <c r="I228" s="53"/>
    </row>
    <row r="229" spans="1:9" s="21" customFormat="1" ht="22.5">
      <c r="A229" s="65"/>
      <c r="B229" s="66"/>
      <c r="C229" s="18"/>
      <c r="D229" s="31"/>
      <c r="E229" s="40" t="s">
        <v>947</v>
      </c>
      <c r="F229" s="32"/>
      <c r="G229" s="25"/>
      <c r="I229" s="53"/>
    </row>
    <row r="230" spans="1:9" s="21" customFormat="1" ht="22.5">
      <c r="A230" s="65"/>
      <c r="B230" s="66"/>
      <c r="C230" s="18"/>
      <c r="D230" s="31"/>
      <c r="E230" s="40" t="s">
        <v>1031</v>
      </c>
      <c r="F230" s="32"/>
      <c r="G230" s="25"/>
      <c r="I230" s="53"/>
    </row>
    <row r="231" spans="1:9" s="21" customFormat="1" ht="13.5" customHeight="1">
      <c r="A231" s="64"/>
      <c r="B231" s="64"/>
      <c r="C231" s="18"/>
      <c r="D231" s="22"/>
      <c r="E231" s="23"/>
      <c r="F231" s="38"/>
      <c r="G231" s="19"/>
      <c r="I231" s="53"/>
    </row>
    <row r="232" spans="1:9" s="21" customFormat="1" ht="20.100000000000001" customHeight="1">
      <c r="A232" s="65"/>
      <c r="B232" s="64"/>
      <c r="C232" s="18"/>
      <c r="D232" s="19"/>
      <c r="F232" s="39" t="s">
        <v>1033</v>
      </c>
      <c r="G232" s="25"/>
      <c r="I232" s="53"/>
    </row>
    <row r="233" spans="1:9" s="21" customFormat="1" ht="22.5">
      <c r="A233" s="65"/>
      <c r="B233" s="66"/>
      <c r="C233" s="18"/>
      <c r="D233" s="31"/>
      <c r="E233" s="40" t="s">
        <v>947</v>
      </c>
      <c r="F233" s="32"/>
      <c r="G233" s="25"/>
      <c r="I233" s="53"/>
    </row>
    <row r="234" spans="1:9" s="21" customFormat="1" ht="22.5">
      <c r="A234" s="65"/>
      <c r="B234" s="66"/>
      <c r="C234" s="18"/>
      <c r="D234" s="31"/>
      <c r="E234" s="40" t="s">
        <v>1031</v>
      </c>
      <c r="F234" s="32"/>
      <c r="G234" s="25"/>
      <c r="I234" s="53"/>
    </row>
    <row r="235" spans="1:9" s="21" customFormat="1" ht="13.5" customHeight="1">
      <c r="A235" s="64"/>
      <c r="B235" s="64"/>
      <c r="C235" s="18"/>
      <c r="D235" s="22"/>
      <c r="E235" s="23"/>
      <c r="F235" s="38"/>
      <c r="G235" s="19"/>
      <c r="I235" s="53"/>
    </row>
    <row r="236" spans="1:9" s="21" customFormat="1" ht="20.100000000000001" customHeight="1">
      <c r="A236" s="65"/>
      <c r="B236" s="64"/>
      <c r="C236" s="18"/>
      <c r="D236" s="19"/>
      <c r="F236" s="39" t="s">
        <v>1034</v>
      </c>
      <c r="G236" s="25"/>
      <c r="I236" s="53"/>
    </row>
    <row r="237" spans="1:9" s="21" customFormat="1" ht="22.5">
      <c r="A237" s="65"/>
      <c r="B237" s="66"/>
      <c r="C237" s="18"/>
      <c r="D237" s="31"/>
      <c r="E237" s="30" t="s">
        <v>947</v>
      </c>
      <c r="F237" s="32"/>
      <c r="G237" s="25"/>
      <c r="I237" s="53"/>
    </row>
    <row r="238" spans="1:9" s="21" customFormat="1" ht="19.5">
      <c r="A238" s="65"/>
      <c r="B238" s="66"/>
      <c r="C238" s="18"/>
      <c r="D238" s="31"/>
      <c r="E238" s="30" t="s">
        <v>948</v>
      </c>
      <c r="F238" s="32"/>
      <c r="G238" s="25"/>
      <c r="I238" s="53"/>
    </row>
    <row r="239" spans="1:9" s="21" customFormat="1" ht="22.5">
      <c r="A239" s="65"/>
      <c r="B239" s="66"/>
      <c r="C239" s="18"/>
      <c r="D239" s="31"/>
      <c r="E239" s="40" t="s">
        <v>1031</v>
      </c>
      <c r="F239" s="32"/>
      <c r="G239" s="25"/>
      <c r="I239" s="53"/>
    </row>
    <row r="240" spans="1:9" s="21" customFormat="1" ht="19.5">
      <c r="A240" s="65"/>
      <c r="B240" s="66"/>
      <c r="C240" s="18"/>
      <c r="D240" s="31"/>
      <c r="E240" s="30" t="s">
        <v>949</v>
      </c>
      <c r="F240" s="32"/>
      <c r="G240" s="25"/>
      <c r="I240" s="53"/>
    </row>
    <row r="242" spans="1:83" s="33" customFormat="1" ht="17.100000000000001" customHeight="1">
      <c r="A242" s="33" t="s">
        <v>1174</v>
      </c>
    </row>
    <row r="244" spans="1:83" s="104" customFormat="1" ht="14.25">
      <c r="A244" s="213" t="s">
        <v>911</v>
      </c>
      <c r="B244" s="112" t="s">
        <v>1103</v>
      </c>
      <c r="C244" s="113"/>
      <c r="D244" s="115"/>
      <c r="E244" s="549"/>
      <c r="F244" s="403" t="s">
        <v>1103</v>
      </c>
      <c r="G244" s="403" t="s">
        <v>1103</v>
      </c>
      <c r="H244" s="403" t="s">
        <v>1103</v>
      </c>
      <c r="I244" s="406"/>
      <c r="J244" s="404"/>
      <c r="K244" s="405"/>
      <c r="M244" s="550" t="str">
        <f ca="1">IF(ISERROR(INDEX(kind_of_nameforms,MATCH(E244,kind_of_forms,0),1)),"",INDEX(kind_of_nameforms,MATCH(E244,kind_of_forms,0),1))</f>
        <v/>
      </c>
    </row>
    <row r="247" spans="1:83" s="353" customFormat="1" ht="15">
      <c r="A247" s="33" t="s">
        <v>1293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52"/>
      <c r="V247" s="33"/>
      <c r="W247" s="33"/>
    </row>
    <row r="248" spans="1:83" s="353" customFormat="1" ht="15">
      <c r="D248" s="446"/>
      <c r="E248" s="446"/>
      <c r="F248" s="446"/>
      <c r="G248" s="446"/>
      <c r="H248" s="446"/>
      <c r="I248" s="446"/>
      <c r="J248" s="446"/>
      <c r="K248" s="446"/>
      <c r="L248" s="446"/>
      <c r="U248" s="354"/>
    </row>
    <row r="249" spans="1:83" s="357" customFormat="1" ht="15" customHeight="1">
      <c r="A249" s="63"/>
      <c r="B249" s="219" t="s">
        <v>1294</v>
      </c>
      <c r="C249" s="770"/>
      <c r="D249" s="617">
        <v>1</v>
      </c>
      <c r="E249" s="702"/>
      <c r="F249" s="440"/>
      <c r="G249" s="221">
        <v>0</v>
      </c>
      <c r="H249" s="445"/>
      <c r="I249" s="342"/>
      <c r="J249" s="483" t="s">
        <v>55</v>
      </c>
      <c r="K249" s="149"/>
      <c r="L249" s="358"/>
      <c r="M249" s="285">
        <f>mergeValue(H249)</f>
        <v>0</v>
      </c>
      <c r="N249" s="266"/>
      <c r="O249" s="266"/>
      <c r="P249" s="285" t="str">
        <f ca="1">IF(ISERROR(MATCH(Q249,MODesc,0)),"n","y")</f>
        <v>n</v>
      </c>
      <c r="Q249" s="266"/>
      <c r="R249" s="285" t="str">
        <f>K249&amp;"("&amp;L249&amp;")"</f>
        <v>()</v>
      </c>
      <c r="S249" s="219"/>
      <c r="T249" s="219"/>
      <c r="U249" s="340"/>
      <c r="V249" s="219"/>
      <c r="W249" s="219"/>
      <c r="X249" s="219"/>
      <c r="Y249" s="356"/>
      <c r="Z249" s="356"/>
      <c r="AA249" s="318"/>
      <c r="AB249" s="318"/>
      <c r="AC249" s="318"/>
      <c r="AD249" s="318"/>
      <c r="AE249" s="318"/>
      <c r="AF249" s="318"/>
      <c r="AG249" s="318"/>
      <c r="AH249" s="318"/>
      <c r="AI249" s="318"/>
      <c r="AJ249" s="318"/>
      <c r="AK249" s="318"/>
      <c r="AL249" s="318"/>
      <c r="AM249" s="318"/>
      <c r="AN249" s="318"/>
      <c r="AO249" s="318"/>
      <c r="AP249" s="318"/>
      <c r="AQ249" s="318"/>
      <c r="AR249" s="318"/>
      <c r="AS249" s="318"/>
      <c r="AT249" s="318"/>
      <c r="AU249" s="318"/>
      <c r="AV249" s="318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18"/>
      <c r="BI249" s="318"/>
      <c r="BJ249" s="318"/>
      <c r="BK249" s="318"/>
      <c r="BL249" s="318"/>
      <c r="BM249" s="318"/>
      <c r="BN249" s="318"/>
      <c r="BO249" s="318"/>
      <c r="BP249" s="318"/>
      <c r="BQ249" s="318"/>
      <c r="BR249" s="318"/>
      <c r="BS249" s="318"/>
      <c r="BT249" s="318"/>
      <c r="BU249" s="318"/>
      <c r="BV249" s="356"/>
      <c r="BW249" s="356"/>
      <c r="BX249" s="356"/>
      <c r="BY249" s="356"/>
      <c r="BZ249" s="356"/>
      <c r="CA249" s="356"/>
      <c r="CB249" s="356"/>
      <c r="CC249" s="356"/>
      <c r="CD249" s="356"/>
      <c r="CE249" s="356"/>
    </row>
    <row r="250" spans="1:83" s="357" customFormat="1" ht="15" customHeight="1">
      <c r="A250" s="63"/>
      <c r="B250" s="63"/>
      <c r="C250" s="770"/>
      <c r="D250" s="617"/>
      <c r="E250" s="702"/>
      <c r="F250" s="342"/>
      <c r="G250" s="343"/>
      <c r="H250" s="149" t="s">
        <v>1292</v>
      </c>
      <c r="I250" s="343"/>
      <c r="J250" s="343"/>
      <c r="K250" s="359"/>
      <c r="L250" s="358"/>
      <c r="M250" s="266"/>
      <c r="N250" s="266"/>
      <c r="O250" s="266"/>
      <c r="P250" s="266"/>
      <c r="Q250" s="285"/>
      <c r="R250" s="266"/>
      <c r="S250" s="219"/>
      <c r="T250" s="219"/>
      <c r="U250" s="340"/>
      <c r="V250" s="219"/>
      <c r="W250" s="219"/>
      <c r="X250" s="219"/>
      <c r="Y250" s="356"/>
      <c r="Z250" s="356"/>
      <c r="AA250" s="318"/>
      <c r="AB250" s="318"/>
      <c r="AC250" s="318"/>
      <c r="AD250" s="318"/>
      <c r="AE250" s="318"/>
      <c r="AF250" s="318"/>
      <c r="AG250" s="318"/>
      <c r="AH250" s="318"/>
      <c r="AI250" s="318"/>
      <c r="AJ250" s="318"/>
      <c r="AK250" s="318"/>
      <c r="AL250" s="318"/>
      <c r="AM250" s="318"/>
      <c r="AN250" s="318"/>
      <c r="AO250" s="318"/>
      <c r="AP250" s="318"/>
      <c r="AQ250" s="318"/>
      <c r="AR250" s="318"/>
      <c r="AS250" s="318"/>
      <c r="AT250" s="318"/>
      <c r="AU250" s="318"/>
      <c r="AV250" s="318"/>
      <c r="AW250" s="318"/>
      <c r="AX250" s="318"/>
      <c r="AY250" s="318"/>
      <c r="AZ250" s="318"/>
      <c r="BA250" s="318"/>
      <c r="BB250" s="318"/>
      <c r="BC250" s="318"/>
      <c r="BD250" s="318"/>
      <c r="BE250" s="318"/>
      <c r="BF250" s="318"/>
      <c r="BG250" s="318"/>
      <c r="BH250" s="318"/>
      <c r="BI250" s="318"/>
      <c r="BJ250" s="318"/>
      <c r="BK250" s="318"/>
      <c r="BL250" s="318"/>
      <c r="BM250" s="318"/>
      <c r="BN250" s="318"/>
      <c r="BO250" s="318"/>
      <c r="BP250" s="318"/>
      <c r="BQ250" s="318"/>
      <c r="BR250" s="318"/>
      <c r="BS250" s="318"/>
      <c r="BT250" s="318"/>
      <c r="BU250" s="318"/>
      <c r="BV250" s="356"/>
      <c r="BW250" s="356"/>
      <c r="BX250" s="356"/>
      <c r="BY250" s="356"/>
      <c r="BZ250" s="356"/>
      <c r="CA250" s="356"/>
      <c r="CB250" s="356"/>
      <c r="CC250" s="356"/>
      <c r="CD250" s="356"/>
      <c r="CE250" s="356"/>
    </row>
    <row r="251" spans="1:83" s="353" customFormat="1" ht="15">
      <c r="Q251" s="360"/>
      <c r="U251" s="354"/>
    </row>
    <row r="252" spans="1:83" s="353" customFormat="1" ht="15">
      <c r="A252" s="33" t="s">
        <v>1295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61"/>
      <c r="R252" s="33"/>
      <c r="S252" s="33"/>
      <c r="T252" s="33"/>
      <c r="U252" s="352"/>
      <c r="V252" s="33"/>
      <c r="W252" s="33"/>
    </row>
    <row r="253" spans="1:83" s="353" customFormat="1" ht="15">
      <c r="F253" s="446"/>
      <c r="G253" s="446"/>
      <c r="H253" s="446"/>
      <c r="I253" s="446"/>
      <c r="J253" s="446"/>
      <c r="K253" s="446"/>
      <c r="L253" s="446"/>
      <c r="Q253" s="360"/>
      <c r="U253" s="354"/>
    </row>
    <row r="254" spans="1:83" s="357" customFormat="1" ht="15" customHeight="1">
      <c r="A254" s="63"/>
      <c r="B254" s="219" t="s">
        <v>1294</v>
      </c>
      <c r="C254" s="771"/>
      <c r="D254" s="341"/>
      <c r="E254" s="552"/>
      <c r="F254" s="772"/>
      <c r="G254" s="617">
        <v>0</v>
      </c>
      <c r="H254" s="625"/>
      <c r="I254" s="342"/>
      <c r="J254" s="483" t="s">
        <v>55</v>
      </c>
      <c r="K254" s="149"/>
      <c r="L254" s="358"/>
      <c r="M254" s="285">
        <f>mergeValue(H254)</f>
        <v>0</v>
      </c>
      <c r="N254" s="266"/>
      <c r="O254" s="266"/>
      <c r="P254" s="266"/>
      <c r="Q254" s="266"/>
      <c r="R254" s="285" t="str">
        <f>K254&amp;"("&amp;L254&amp;")"</f>
        <v>()</v>
      </c>
      <c r="S254" s="219"/>
      <c r="T254" s="219"/>
      <c r="U254" s="340"/>
      <c r="V254" s="219"/>
      <c r="W254" s="219"/>
      <c r="X254" s="219"/>
      <c r="Y254" s="356"/>
      <c r="Z254" s="356"/>
      <c r="AA254" s="318"/>
      <c r="AB254" s="318"/>
      <c r="AC254" s="318"/>
      <c r="AD254" s="318"/>
      <c r="AE254" s="318"/>
      <c r="AF254" s="318"/>
      <c r="AG254" s="318"/>
      <c r="AH254" s="318"/>
      <c r="AI254" s="318"/>
      <c r="AJ254" s="318"/>
      <c r="AK254" s="318"/>
      <c r="AL254" s="318"/>
      <c r="AM254" s="318"/>
      <c r="AN254" s="318"/>
      <c r="AO254" s="318"/>
      <c r="AP254" s="318"/>
      <c r="AQ254" s="318"/>
      <c r="AR254" s="318"/>
      <c r="AS254" s="318"/>
      <c r="AT254" s="318"/>
      <c r="AU254" s="318"/>
      <c r="AV254" s="318"/>
      <c r="AW254" s="318"/>
      <c r="AX254" s="318"/>
      <c r="AY254" s="318"/>
      <c r="AZ254" s="318"/>
      <c r="BA254" s="318"/>
      <c r="BB254" s="318"/>
      <c r="BC254" s="318"/>
      <c r="BD254" s="318"/>
      <c r="BE254" s="318"/>
      <c r="BF254" s="318"/>
      <c r="BG254" s="318"/>
      <c r="BH254" s="318"/>
      <c r="BI254" s="318"/>
      <c r="BJ254" s="318"/>
      <c r="BK254" s="318"/>
      <c r="BL254" s="318"/>
      <c r="BM254" s="318"/>
      <c r="BN254" s="318"/>
      <c r="BO254" s="318"/>
      <c r="BP254" s="318"/>
      <c r="BQ254" s="318"/>
      <c r="BR254" s="318"/>
      <c r="BS254" s="318"/>
      <c r="BT254" s="318"/>
      <c r="BU254" s="318"/>
      <c r="BV254" s="356"/>
      <c r="BW254" s="356"/>
      <c r="BX254" s="356"/>
      <c r="BY254" s="356"/>
      <c r="BZ254" s="356"/>
      <c r="CA254" s="356"/>
      <c r="CB254" s="356"/>
      <c r="CC254" s="356"/>
      <c r="CD254" s="356"/>
      <c r="CE254" s="356"/>
    </row>
    <row r="255" spans="1:83" s="357" customFormat="1" ht="15" customHeight="1">
      <c r="A255" s="63"/>
      <c r="B255" s="63"/>
      <c r="C255" s="771"/>
      <c r="D255" s="341"/>
      <c r="E255" s="552"/>
      <c r="F255" s="772"/>
      <c r="G255" s="617"/>
      <c r="H255" s="625"/>
      <c r="I255" s="343"/>
      <c r="J255" s="343"/>
      <c r="K255" s="149" t="s">
        <v>862</v>
      </c>
      <c r="L255" s="358"/>
      <c r="M255" s="266"/>
      <c r="N255" s="266"/>
      <c r="O255" s="266"/>
      <c r="P255" s="266"/>
      <c r="Q255" s="285"/>
      <c r="R255" s="266"/>
      <c r="S255" s="219"/>
      <c r="T255" s="219"/>
      <c r="U255" s="340"/>
      <c r="V255" s="219"/>
      <c r="W255" s="219"/>
      <c r="X255" s="219"/>
      <c r="Y255" s="356"/>
      <c r="Z255" s="356"/>
      <c r="AA255" s="318"/>
      <c r="AB255" s="318"/>
      <c r="AC255" s="318"/>
      <c r="AD255" s="318"/>
      <c r="AE255" s="318"/>
      <c r="AF255" s="318"/>
      <c r="AG255" s="318"/>
      <c r="AH255" s="318"/>
      <c r="AI255" s="318"/>
      <c r="AJ255" s="318"/>
      <c r="AK255" s="318"/>
      <c r="AL255" s="318"/>
      <c r="AM255" s="318"/>
      <c r="AN255" s="318"/>
      <c r="AO255" s="318"/>
      <c r="AP255" s="318"/>
      <c r="AQ255" s="318"/>
      <c r="AR255" s="318"/>
      <c r="AS255" s="318"/>
      <c r="AT255" s="318"/>
      <c r="AU255" s="318"/>
      <c r="AV255" s="318"/>
      <c r="AW255" s="318"/>
      <c r="AX255" s="318"/>
      <c r="AY255" s="318"/>
      <c r="AZ255" s="318"/>
      <c r="BA255" s="318"/>
      <c r="BB255" s="318"/>
      <c r="BC255" s="318"/>
      <c r="BD255" s="318"/>
      <c r="BE255" s="318"/>
      <c r="BF255" s="318"/>
      <c r="BG255" s="318"/>
      <c r="BH255" s="318"/>
      <c r="BI255" s="318"/>
      <c r="BJ255" s="318"/>
      <c r="BK255" s="318"/>
      <c r="BL255" s="318"/>
      <c r="BM255" s="318"/>
      <c r="BN255" s="318"/>
      <c r="BO255" s="318"/>
      <c r="BP255" s="318"/>
      <c r="BQ255" s="318"/>
      <c r="BR255" s="318"/>
      <c r="BS255" s="318"/>
      <c r="BT255" s="318"/>
      <c r="BU255" s="318"/>
      <c r="BV255" s="356"/>
      <c r="BW255" s="356"/>
      <c r="BX255" s="356"/>
      <c r="BY255" s="356"/>
      <c r="BZ255" s="356"/>
      <c r="CA255" s="356"/>
      <c r="CB255" s="356"/>
      <c r="CC255" s="356"/>
      <c r="CD255" s="356"/>
      <c r="CE255" s="356"/>
    </row>
    <row r="256" spans="1:83" s="353" customFormat="1" ht="15">
      <c r="Q256" s="360"/>
      <c r="U256" s="354"/>
    </row>
    <row r="257" spans="1:83" s="353" customFormat="1" ht="15">
      <c r="A257" s="33" t="s">
        <v>1296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61"/>
      <c r="R257" s="33"/>
      <c r="S257" s="33"/>
      <c r="T257" s="33"/>
      <c r="U257" s="352"/>
      <c r="V257" s="33"/>
      <c r="W257" s="33"/>
    </row>
    <row r="258" spans="1:83" s="353" customFormat="1" ht="15">
      <c r="Q258" s="360"/>
      <c r="U258" s="354"/>
    </row>
    <row r="259" spans="1:83" s="357" customFormat="1" ht="15" customHeight="1">
      <c r="A259" s="63"/>
      <c r="B259" s="219" t="s">
        <v>1294</v>
      </c>
      <c r="C259" s="487"/>
      <c r="D259" s="353"/>
      <c r="E259" s="553"/>
      <c r="F259" s="353"/>
      <c r="G259" s="353"/>
      <c r="H259" s="353"/>
      <c r="I259" s="299"/>
      <c r="J259" s="221">
        <v>0</v>
      </c>
      <c r="K259" s="486"/>
      <c r="L259" s="339"/>
      <c r="M259" s="285">
        <f>mergeValue(H259)</f>
        <v>0</v>
      </c>
      <c r="N259" s="266"/>
      <c r="O259" s="266"/>
      <c r="P259" s="266"/>
      <c r="Q259" s="266"/>
      <c r="R259" s="285" t="str">
        <f>K259&amp;" ("&amp;L259&amp;")"</f>
        <v xml:space="preserve"> ()</v>
      </c>
      <c r="S259" s="219"/>
      <c r="T259" s="219"/>
      <c r="U259" s="340"/>
      <c r="V259" s="219"/>
      <c r="W259" s="219"/>
      <c r="X259" s="219"/>
      <c r="Y259" s="356"/>
      <c r="Z259" s="356"/>
      <c r="AA259" s="318"/>
      <c r="AB259" s="318"/>
      <c r="AC259" s="318"/>
      <c r="AD259" s="318"/>
      <c r="AE259" s="318"/>
      <c r="AF259" s="318"/>
      <c r="AG259" s="318"/>
      <c r="AH259" s="318"/>
      <c r="AI259" s="318"/>
      <c r="AJ259" s="318"/>
      <c r="AK259" s="318"/>
      <c r="AL259" s="318"/>
      <c r="AM259" s="318"/>
      <c r="AN259" s="318"/>
      <c r="AO259" s="318"/>
      <c r="AP259" s="318"/>
      <c r="AQ259" s="318"/>
      <c r="AR259" s="318"/>
      <c r="AS259" s="318"/>
      <c r="AT259" s="318"/>
      <c r="AU259" s="318"/>
      <c r="AV259" s="318"/>
      <c r="AW259" s="318"/>
      <c r="AX259" s="318"/>
      <c r="AY259" s="318"/>
      <c r="AZ259" s="318"/>
      <c r="BA259" s="318"/>
      <c r="BB259" s="318"/>
      <c r="BC259" s="318"/>
      <c r="BD259" s="318"/>
      <c r="BE259" s="318"/>
      <c r="BF259" s="318"/>
      <c r="BG259" s="318"/>
      <c r="BH259" s="318"/>
      <c r="BI259" s="318"/>
      <c r="BJ259" s="318"/>
      <c r="BK259" s="318"/>
      <c r="BL259" s="318"/>
      <c r="BM259" s="318"/>
      <c r="BN259" s="318"/>
      <c r="BO259" s="318"/>
      <c r="BP259" s="318"/>
      <c r="BQ259" s="318"/>
      <c r="BR259" s="318"/>
      <c r="BS259" s="318"/>
      <c r="BT259" s="318"/>
      <c r="BU259" s="318"/>
      <c r="BV259" s="356"/>
      <c r="BW259" s="356"/>
      <c r="BX259" s="356"/>
      <c r="BY259" s="356"/>
      <c r="BZ259" s="356"/>
      <c r="CA259" s="356"/>
      <c r="CB259" s="356"/>
      <c r="CC259" s="356"/>
      <c r="CD259" s="356"/>
      <c r="CE259" s="356"/>
    </row>
    <row r="261" spans="1:83" ht="11.25"/>
    <row r="262" spans="1:83" s="33" customFormat="1" ht="11.25">
      <c r="A262" s="33" t="s">
        <v>133</v>
      </c>
    </row>
    <row r="263" spans="1:83" ht="11.25"/>
    <row r="264" spans="1:83" s="34" customFormat="1" ht="19.5" customHeight="1">
      <c r="A264" s="70"/>
      <c r="B264" s="219"/>
      <c r="C264" s="60"/>
      <c r="D264" s="220"/>
      <c r="E264" s="383"/>
      <c r="F264" s="502"/>
      <c r="G264" s="404"/>
      <c r="H264" s="384"/>
      <c r="I264" s="285"/>
      <c r="J264" s="285"/>
    </row>
    <row r="265" spans="1:83" ht="11.25"/>
    <row r="266" spans="1:83" ht="11.25"/>
    <row r="267" spans="1:83" s="33" customFormat="1" ht="11.25">
      <c r="A267" s="33" t="s">
        <v>2075</v>
      </c>
    </row>
    <row r="268" spans="1:83" ht="11.25"/>
    <row r="269" spans="1:83" s="34" customFormat="1" ht="20.100000000000001" customHeight="1">
      <c r="A269" s="378"/>
      <c r="B269" s="219"/>
      <c r="C269" s="60"/>
      <c r="D269" s="667"/>
      <c r="E269" s="671"/>
      <c r="F269" s="666"/>
      <c r="G269" s="385"/>
      <c r="H269" s="518"/>
      <c r="I269" s="518"/>
      <c r="J269" s="502"/>
      <c r="K269" s="385" t="s">
        <v>1343</v>
      </c>
      <c r="L269" s="713" t="s">
        <v>145</v>
      </c>
      <c r="M269" s="560"/>
      <c r="N269" s="285"/>
      <c r="O269" s="285"/>
    </row>
    <row r="270" spans="1:83" s="34" customFormat="1" ht="20.100000000000001" customHeight="1">
      <c r="A270" s="378"/>
      <c r="B270" s="219"/>
      <c r="C270" s="60"/>
      <c r="D270" s="667"/>
      <c r="E270" s="671"/>
      <c r="F270" s="666"/>
      <c r="G270" s="89"/>
      <c r="H270" s="558" t="s">
        <v>1124</v>
      </c>
      <c r="I270" s="389"/>
      <c r="J270" s="389"/>
      <c r="K270" s="387"/>
      <c r="L270" s="713"/>
      <c r="M270" s="560"/>
      <c r="N270" s="285"/>
      <c r="O270" s="285"/>
    </row>
    <row r="271" spans="1:83" ht="11.25"/>
    <row r="272" spans="1:83" ht="11.25"/>
    <row r="273" spans="1:15" s="33" customFormat="1" ht="11.25">
      <c r="A273" s="33" t="s">
        <v>2091</v>
      </c>
    </row>
    <row r="274" spans="1:15" ht="11.25"/>
    <row r="275" spans="1:15" s="34" customFormat="1" ht="20.100000000000001" customHeight="1">
      <c r="A275" s="378"/>
      <c r="B275" s="219"/>
      <c r="C275" s="60"/>
      <c r="D275" s="667"/>
      <c r="E275" s="671"/>
      <c r="F275" s="666"/>
      <c r="G275" s="385"/>
      <c r="H275" s="518"/>
      <c r="I275" s="518"/>
      <c r="J275" s="593"/>
      <c r="K275" s="385" t="s">
        <v>1343</v>
      </c>
      <c r="L275" s="713" t="s">
        <v>145</v>
      </c>
      <c r="M275" s="560"/>
      <c r="N275" s="285"/>
      <c r="O275" s="285"/>
    </row>
    <row r="276" spans="1:15" s="34" customFormat="1" ht="20.100000000000001" customHeight="1">
      <c r="A276" s="378"/>
      <c r="B276" s="219"/>
      <c r="C276" s="60"/>
      <c r="D276" s="667"/>
      <c r="E276" s="671"/>
      <c r="F276" s="666"/>
      <c r="G276" s="89"/>
      <c r="H276" s="558" t="s">
        <v>1124</v>
      </c>
      <c r="I276" s="389"/>
      <c r="J276" s="389"/>
      <c r="K276" s="387"/>
      <c r="L276" s="713"/>
      <c r="M276" s="560"/>
      <c r="N276" s="285"/>
      <c r="O276" s="285"/>
    </row>
    <row r="277" spans="1:15" ht="11.25"/>
    <row r="278" spans="1:15" ht="11.25"/>
    <row r="279" spans="1:15" s="33" customFormat="1" ht="11.25">
      <c r="A279" s="33" t="s">
        <v>2076</v>
      </c>
    </row>
    <row r="280" spans="1:15" ht="11.25"/>
    <row r="281" spans="1:15" s="34" customFormat="1" ht="20.100000000000001" customHeight="1">
      <c r="A281" s="378"/>
      <c r="B281" s="219"/>
      <c r="C281" s="60"/>
      <c r="D281" s="220"/>
      <c r="E281" s="572"/>
      <c r="F281" s="573"/>
      <c r="G281" s="385"/>
      <c r="H281" s="518"/>
      <c r="I281" s="518"/>
      <c r="J281" s="502"/>
      <c r="K281" s="385" t="s">
        <v>1343</v>
      </c>
      <c r="L281" s="554"/>
      <c r="M281" s="560"/>
      <c r="N281" s="285"/>
      <c r="O281" s="285"/>
    </row>
    <row r="282" spans="1:15" ht="11.25"/>
    <row r="283" spans="1:15" ht="11.25"/>
    <row r="284" spans="1:15" s="33" customFormat="1" ht="11.25">
      <c r="A284" s="33" t="s">
        <v>2082</v>
      </c>
    </row>
    <row r="285" spans="1:15" ht="11.25"/>
    <row r="286" spans="1:15" s="34" customFormat="1" ht="20.100000000000001" customHeight="1">
      <c r="A286" s="378"/>
      <c r="B286" s="219"/>
      <c r="C286" s="60"/>
      <c r="D286" s="220"/>
      <c r="E286" s="572"/>
      <c r="F286" s="573"/>
      <c r="G286" s="385"/>
      <c r="H286" s="518"/>
      <c r="I286" s="518"/>
      <c r="J286" s="593"/>
      <c r="K286" s="385" t="s">
        <v>1343</v>
      </c>
      <c r="L286" s="554"/>
      <c r="M286" s="560"/>
      <c r="N286" s="285"/>
      <c r="O286" s="285"/>
    </row>
    <row r="289" spans="1:20" s="33" customFormat="1" ht="17.100000000000001" customHeight="1">
      <c r="A289" s="33" t="s">
        <v>40</v>
      </c>
    </row>
    <row r="291" spans="1:20" s="224" customFormat="1" ht="409.5">
      <c r="A291" s="654">
        <v>1</v>
      </c>
      <c r="B291" s="287"/>
      <c r="C291" s="287"/>
      <c r="D291" s="287"/>
      <c r="F291" s="425" t="str">
        <f>"2." &amp;mergeValue(A291)</f>
        <v>2.1</v>
      </c>
      <c r="G291" s="503" t="s">
        <v>27</v>
      </c>
      <c r="H291" s="409"/>
      <c r="I291" s="254" t="s">
        <v>124</v>
      </c>
      <c r="J291" s="424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</row>
    <row r="292" spans="1:20" s="224" customFormat="1" ht="90">
      <c r="A292" s="654"/>
      <c r="B292" s="287"/>
      <c r="C292" s="287"/>
      <c r="D292" s="287"/>
      <c r="F292" s="425" t="str">
        <f>"3." &amp;mergeValue(A292)</f>
        <v>3.1</v>
      </c>
      <c r="G292" s="503" t="s">
        <v>28</v>
      </c>
      <c r="H292" s="409"/>
      <c r="I292" s="254" t="s">
        <v>123</v>
      </c>
      <c r="J292" s="424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</row>
    <row r="293" spans="1:20" s="224" customFormat="1" ht="45">
      <c r="A293" s="654"/>
      <c r="B293" s="287"/>
      <c r="C293" s="287"/>
      <c r="D293" s="287"/>
      <c r="F293" s="425" t="str">
        <f>"4."&amp;mergeValue(A293)</f>
        <v>4.1</v>
      </c>
      <c r="G293" s="503" t="s">
        <v>29</v>
      </c>
      <c r="H293" s="410" t="s">
        <v>1343</v>
      </c>
      <c r="I293" s="254"/>
      <c r="J293" s="424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</row>
    <row r="294" spans="1:20" s="224" customFormat="1" ht="101.25">
      <c r="A294" s="654"/>
      <c r="B294" s="654">
        <v>1</v>
      </c>
      <c r="C294" s="432"/>
      <c r="D294" s="432"/>
      <c r="F294" s="425" t="str">
        <f>"4."&amp;mergeValue(A294) &amp;"."&amp;mergeValue(B294)</f>
        <v>4.1.1</v>
      </c>
      <c r="G294" s="416" t="s">
        <v>126</v>
      </c>
      <c r="H294" s="409" t="str">
        <f ca="1">IF(region_name="","",region_name)</f>
        <v>Волгоградская область</v>
      </c>
      <c r="I294" s="254" t="s">
        <v>32</v>
      </c>
      <c r="J294" s="424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</row>
    <row r="295" spans="1:20" s="224" customFormat="1" ht="191.25">
      <c r="A295" s="654"/>
      <c r="B295" s="654"/>
      <c r="C295" s="654">
        <v>1</v>
      </c>
      <c r="D295" s="432"/>
      <c r="F295" s="425" t="str">
        <f>"4."&amp;mergeValue(A295) &amp;"."&amp;mergeValue(B295)&amp;"."&amp;mergeValue(C295)</f>
        <v>4.1.1.1</v>
      </c>
      <c r="G295" s="431" t="s">
        <v>30</v>
      </c>
      <c r="H295" s="409"/>
      <c r="I295" s="254" t="s">
        <v>33</v>
      </c>
      <c r="J295" s="424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</row>
    <row r="296" spans="1:20" s="224" customFormat="1" ht="33.75" customHeight="1">
      <c r="A296" s="654"/>
      <c r="B296" s="654"/>
      <c r="C296" s="654"/>
      <c r="D296" s="432">
        <v>1</v>
      </c>
      <c r="F296" s="425" t="str">
        <f>"4."&amp;mergeValue(A296) &amp;"."&amp;mergeValue(B296)&amp;"."&amp;mergeValue(C296)&amp;"."&amp;mergeValue(D296)</f>
        <v>4.1.1.1.1</v>
      </c>
      <c r="G296" s="506" t="s">
        <v>31</v>
      </c>
      <c r="H296" s="409"/>
      <c r="I296" s="713" t="s">
        <v>125</v>
      </c>
      <c r="J296" s="424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</row>
    <row r="297" spans="1:20" s="224" customFormat="1" ht="18.75">
      <c r="A297" s="654"/>
      <c r="B297" s="654"/>
      <c r="C297" s="654"/>
      <c r="D297" s="432"/>
      <c r="F297" s="510"/>
      <c r="G297" s="511" t="s">
        <v>862</v>
      </c>
      <c r="H297" s="512"/>
      <c r="I297" s="713"/>
      <c r="J297" s="424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</row>
    <row r="298" spans="1:20" s="224" customFormat="1" ht="18.75">
      <c r="A298" s="654"/>
      <c r="B298" s="654"/>
      <c r="C298" s="432"/>
      <c r="D298" s="432"/>
      <c r="F298" s="428"/>
      <c r="G298" s="134" t="s">
        <v>1292</v>
      </c>
      <c r="H298" s="429"/>
      <c r="I298" s="430"/>
      <c r="J298" s="424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</row>
    <row r="299" spans="1:20" s="224" customFormat="1" ht="18.75">
      <c r="A299" s="654"/>
      <c r="B299" s="287"/>
      <c r="C299" s="287"/>
      <c r="D299" s="287"/>
      <c r="F299" s="428"/>
      <c r="G299" s="149" t="s">
        <v>39</v>
      </c>
      <c r="H299" s="429"/>
      <c r="I299" s="430"/>
      <c r="J299" s="424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</row>
    <row r="300" spans="1:20" s="224" customFormat="1" ht="18.75">
      <c r="A300" s="287"/>
      <c r="B300" s="287"/>
      <c r="C300" s="287"/>
      <c r="D300" s="287"/>
      <c r="F300" s="428"/>
      <c r="G300" s="181" t="s">
        <v>38</v>
      </c>
      <c r="H300" s="429"/>
      <c r="I300" s="430"/>
      <c r="J300" s="424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</row>
  </sheetData>
  <sheetProtection formatColumns="0" formatRows="0"/>
  <dataConsolidate leftLabels="1" link="1"/>
  <mergeCells count="231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W82:W84"/>
    <mergeCell ref="W98:W99"/>
    <mergeCell ref="Z100:Z101"/>
    <mergeCell ref="W100:W101"/>
    <mergeCell ref="Y100:Y101"/>
    <mergeCell ref="Z98:Z99"/>
    <mergeCell ref="X98:X99"/>
    <mergeCell ref="O94:AA94"/>
    <mergeCell ref="O95:AA95"/>
    <mergeCell ref="O93:AA93"/>
    <mergeCell ref="X184:X185"/>
    <mergeCell ref="I152:I157"/>
    <mergeCell ref="R154:R155"/>
    <mergeCell ref="S154:S155"/>
    <mergeCell ref="N166:AL166"/>
    <mergeCell ref="N167:AL167"/>
    <mergeCell ref="R184:R186"/>
    <mergeCell ref="T184:T186"/>
    <mergeCell ref="W184:W185"/>
    <mergeCell ref="AL184:AL189"/>
    <mergeCell ref="J136:J139"/>
    <mergeCell ref="J98:J102"/>
    <mergeCell ref="I32:I37"/>
    <mergeCell ref="I48:I53"/>
    <mergeCell ref="J65:J68"/>
    <mergeCell ref="J33:J36"/>
    <mergeCell ref="T50:T51"/>
    <mergeCell ref="L14:L15"/>
    <mergeCell ref="O25:Q25"/>
    <mergeCell ref="N9:N10"/>
    <mergeCell ref="N50:N51"/>
    <mergeCell ref="O33:V33"/>
    <mergeCell ref="R50:R51"/>
    <mergeCell ref="N34:N35"/>
    <mergeCell ref="U34:U35"/>
    <mergeCell ref="O45:V45"/>
    <mergeCell ref="D9:D12"/>
    <mergeCell ref="D14:D17"/>
    <mergeCell ref="S34:S35"/>
    <mergeCell ref="O9:O10"/>
    <mergeCell ref="R25:T26"/>
    <mergeCell ref="I9:I11"/>
    <mergeCell ref="H14:H16"/>
    <mergeCell ref="J14:J16"/>
    <mergeCell ref="M14:M15"/>
    <mergeCell ref="O14:O15"/>
    <mergeCell ref="E14:E17"/>
    <mergeCell ref="I14:I16"/>
    <mergeCell ref="M9:M10"/>
    <mergeCell ref="F14:F17"/>
    <mergeCell ref="G9:G12"/>
    <mergeCell ref="E9:E12"/>
    <mergeCell ref="K9:K11"/>
    <mergeCell ref="J9:J11"/>
    <mergeCell ref="F9:F12"/>
    <mergeCell ref="L9:L10"/>
    <mergeCell ref="H9:H11"/>
    <mergeCell ref="O30:V30"/>
    <mergeCell ref="O31:V31"/>
    <mergeCell ref="O32:V32"/>
    <mergeCell ref="O28:U28"/>
    <mergeCell ref="O29:V29"/>
    <mergeCell ref="K14:K16"/>
    <mergeCell ref="G14:G17"/>
    <mergeCell ref="W25:W27"/>
    <mergeCell ref="P26:Q26"/>
    <mergeCell ref="O26:O27"/>
    <mergeCell ref="N14:N15"/>
    <mergeCell ref="S27:T27"/>
    <mergeCell ref="U25:U27"/>
    <mergeCell ref="W34:W36"/>
    <mergeCell ref="O78:V78"/>
    <mergeCell ref="O79:V79"/>
    <mergeCell ref="A61:A72"/>
    <mergeCell ref="W50:W52"/>
    <mergeCell ref="U50:U51"/>
    <mergeCell ref="S50:S51"/>
    <mergeCell ref="R34:R35"/>
    <mergeCell ref="T34:T35"/>
    <mergeCell ref="J49:J52"/>
    <mergeCell ref="O47:V47"/>
    <mergeCell ref="O48:V48"/>
    <mergeCell ref="O49:V49"/>
    <mergeCell ref="D80:D85"/>
    <mergeCell ref="R82:R83"/>
    <mergeCell ref="O77:V77"/>
    <mergeCell ref="T82:T83"/>
    <mergeCell ref="O80:V80"/>
    <mergeCell ref="O81:V81"/>
    <mergeCell ref="U82:U83"/>
    <mergeCell ref="O46:V46"/>
    <mergeCell ref="O64:V64"/>
    <mergeCell ref="O65:V65"/>
    <mergeCell ref="W66:W68"/>
    <mergeCell ref="T66:T67"/>
    <mergeCell ref="O61:V61"/>
    <mergeCell ref="O62:V62"/>
    <mergeCell ref="O63:V63"/>
    <mergeCell ref="R66:R67"/>
    <mergeCell ref="U66:U67"/>
    <mergeCell ref="E33:E36"/>
    <mergeCell ref="A45:A56"/>
    <mergeCell ref="E49:E52"/>
    <mergeCell ref="B46:B55"/>
    <mergeCell ref="C47:C54"/>
    <mergeCell ref="D48:D53"/>
    <mergeCell ref="A29:A40"/>
    <mergeCell ref="B30:B39"/>
    <mergeCell ref="C31:C38"/>
    <mergeCell ref="D32:D37"/>
    <mergeCell ref="A77:A88"/>
    <mergeCell ref="B78:B87"/>
    <mergeCell ref="C79:C86"/>
    <mergeCell ref="E65:E68"/>
    <mergeCell ref="D249:D250"/>
    <mergeCell ref="E249:E250"/>
    <mergeCell ref="D184:D188"/>
    <mergeCell ref="D169:D173"/>
    <mergeCell ref="E81:E84"/>
    <mergeCell ref="D64:D69"/>
    <mergeCell ref="AM169:AM174"/>
    <mergeCell ref="Z169:Z170"/>
    <mergeCell ref="Y169:Y170"/>
    <mergeCell ref="U169:U171"/>
    <mergeCell ref="B62:B71"/>
    <mergeCell ref="C63:C70"/>
    <mergeCell ref="S66:S67"/>
    <mergeCell ref="I118:I123"/>
    <mergeCell ref="J119:J122"/>
    <mergeCell ref="J153:J156"/>
    <mergeCell ref="B294:B298"/>
    <mergeCell ref="C249:C250"/>
    <mergeCell ref="C254:C255"/>
    <mergeCell ref="K184:K188"/>
    <mergeCell ref="D269:D270"/>
    <mergeCell ref="D275:D276"/>
    <mergeCell ref="F254:F255"/>
    <mergeCell ref="G254:G255"/>
    <mergeCell ref="Y200:Y201"/>
    <mergeCell ref="X200:X201"/>
    <mergeCell ref="W200:W201"/>
    <mergeCell ref="Y184:Y185"/>
    <mergeCell ref="S169:S171"/>
    <mergeCell ref="N183:AK183"/>
    <mergeCell ref="Q169:Q172"/>
    <mergeCell ref="W169:W170"/>
    <mergeCell ref="N182:AK182"/>
    <mergeCell ref="P169:P172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M184:M188"/>
    <mergeCell ref="M169:M173"/>
    <mergeCell ref="N168:AL168"/>
    <mergeCell ref="C168:C174"/>
    <mergeCell ref="R169:R172"/>
    <mergeCell ref="L169:L173"/>
    <mergeCell ref="A181:A191"/>
    <mergeCell ref="A166:A176"/>
    <mergeCell ref="K169:K173"/>
    <mergeCell ref="I169:I173"/>
    <mergeCell ref="J169:J173"/>
    <mergeCell ref="X169:X170"/>
    <mergeCell ref="V184:V185"/>
    <mergeCell ref="E275:E276"/>
    <mergeCell ref="E269:E270"/>
    <mergeCell ref="C183:C189"/>
    <mergeCell ref="F275:F276"/>
    <mergeCell ref="F269:F270"/>
    <mergeCell ref="L269:L270"/>
    <mergeCell ref="P184:P187"/>
    <mergeCell ref="J184:J188"/>
    <mergeCell ref="L275:L276"/>
    <mergeCell ref="Q184:Q187"/>
    <mergeCell ref="O169:O172"/>
    <mergeCell ref="L184:L188"/>
    <mergeCell ref="U184:U186"/>
    <mergeCell ref="O184:O187"/>
    <mergeCell ref="S184:S186"/>
    <mergeCell ref="N184:N187"/>
    <mergeCell ref="T169:T171"/>
    <mergeCell ref="O131:V131"/>
    <mergeCell ref="O152:V152"/>
    <mergeCell ref="T154:T155"/>
    <mergeCell ref="V169:V171"/>
    <mergeCell ref="U154:U155"/>
    <mergeCell ref="O132:V132"/>
    <mergeCell ref="O134:V134"/>
    <mergeCell ref="T137:T138"/>
    <mergeCell ref="O148:V148"/>
    <mergeCell ref="O149:V149"/>
    <mergeCell ref="I135:I140"/>
    <mergeCell ref="V200:V201"/>
    <mergeCell ref="Q200:Q203"/>
    <mergeCell ref="U200:U202"/>
    <mergeCell ref="T200:T202"/>
    <mergeCell ref="R200:R202"/>
    <mergeCell ref="S200:S202"/>
    <mergeCell ref="U137:U138"/>
    <mergeCell ref="R137:R138"/>
    <mergeCell ref="O136:V136"/>
    <mergeCell ref="S120:S121"/>
    <mergeCell ref="O115:V115"/>
    <mergeCell ref="Y98:Y99"/>
    <mergeCell ref="O114:V114"/>
    <mergeCell ref="O116:V116"/>
    <mergeCell ref="R120:R121"/>
    <mergeCell ref="O97:AA9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51:V151"/>
  </mergeCells>
  <phoneticPr fontId="8" type="noConversion"/>
  <dataValidations xWindow="636" yWindow="660" count="26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34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49" t="s">
        <v>920</v>
      </c>
    </row>
    <row r="2" spans="2:4" ht="90">
      <c r="B2" s="51" t="s">
        <v>36</v>
      </c>
    </row>
    <row r="3" spans="2:4" ht="67.5">
      <c r="B3" s="51" t="s">
        <v>1277</v>
      </c>
    </row>
    <row r="4" spans="2:4" ht="33.75">
      <c r="B4" s="51" t="s">
        <v>2095</v>
      </c>
    </row>
    <row r="5" spans="2:4">
      <c r="B5" s="51" t="s">
        <v>1082</v>
      </c>
    </row>
    <row r="6" spans="2:4" ht="22.5">
      <c r="B6" s="51" t="s">
        <v>1116</v>
      </c>
    </row>
    <row r="7" spans="2:4" ht="22.5">
      <c r="B7" s="51" t="s">
        <v>1117</v>
      </c>
    </row>
    <row r="8" spans="2:4" ht="22.5">
      <c r="B8" s="51" t="s">
        <v>1118</v>
      </c>
    </row>
    <row r="9" spans="2:4" ht="22.5">
      <c r="B9" s="51" t="s">
        <v>37</v>
      </c>
    </row>
    <row r="10" spans="2:4" ht="56.25">
      <c r="B10" s="51" t="s">
        <v>2094</v>
      </c>
    </row>
    <row r="11" spans="2:4" ht="12.75">
      <c r="B11" s="302" t="s">
        <v>1273</v>
      </c>
    </row>
    <row r="12" spans="2:4">
      <c r="B12" s="49" t="s">
        <v>1041</v>
      </c>
    </row>
    <row r="13" spans="2:4" ht="22.5">
      <c r="B13" s="51" t="s">
        <v>1057</v>
      </c>
    </row>
    <row r="14" spans="2:4" ht="67.5">
      <c r="B14" s="51" t="s">
        <v>1101</v>
      </c>
    </row>
    <row r="15" spans="2:4" ht="22.5">
      <c r="B15" s="51" t="s">
        <v>1090</v>
      </c>
    </row>
    <row r="16" spans="2:4">
      <c r="B16" s="49" t="s">
        <v>1066</v>
      </c>
      <c r="D16" s="67"/>
    </row>
    <row r="17" spans="1:2" ht="33.75">
      <c r="B17" s="51" t="s">
        <v>1114</v>
      </c>
    </row>
    <row r="18" spans="1:2" ht="33.75">
      <c r="B18" s="51" t="s">
        <v>1115</v>
      </c>
    </row>
    <row r="19" spans="1:2">
      <c r="B19" s="51" t="s">
        <v>1102</v>
      </c>
    </row>
    <row r="20" spans="1:2" ht="33.75">
      <c r="B20" s="51" t="s">
        <v>1141</v>
      </c>
    </row>
    <row r="21" spans="1:2">
      <c r="B21" s="49" t="s">
        <v>1079</v>
      </c>
    </row>
    <row r="22" spans="1:2">
      <c r="B22" s="51" t="s">
        <v>1081</v>
      </c>
    </row>
    <row r="24" spans="1:2" ht="22.5">
      <c r="B24" s="304" t="s">
        <v>1224</v>
      </c>
    </row>
    <row r="26" spans="1:2">
      <c r="B26" s="49" t="s">
        <v>1180</v>
      </c>
    </row>
    <row r="27" spans="1:2" ht="22.5">
      <c r="B27" s="303" t="s">
        <v>9</v>
      </c>
    </row>
    <row r="28" spans="1:2">
      <c r="B28" s="303" t="s">
        <v>8</v>
      </c>
    </row>
    <row r="29" spans="1:2">
      <c r="B29" s="396" t="s">
        <v>1274</v>
      </c>
    </row>
    <row r="30" spans="1:2" ht="22.5">
      <c r="B30" s="303" t="s">
        <v>1275</v>
      </c>
    </row>
    <row r="32" spans="1:2">
      <c r="A32" s="373"/>
      <c r="B32" s="374" t="s">
        <v>1326</v>
      </c>
    </row>
    <row r="33" spans="1:2" ht="14.25">
      <c r="A33" s="375">
        <v>1</v>
      </c>
      <c r="B33" s="376" t="s">
        <v>1327</v>
      </c>
    </row>
    <row r="34" spans="1:2" ht="14.25">
      <c r="A34" s="375">
        <v>2</v>
      </c>
      <c r="B34" s="376" t="s">
        <v>1328</v>
      </c>
    </row>
    <row r="35" spans="1:2">
      <c r="B35" s="374" t="s">
        <v>1329</v>
      </c>
    </row>
    <row r="36" spans="1:2">
      <c r="B36" s="376" t="s">
        <v>1330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0"/>
  </cols>
  <sheetData>
    <row r="1" spans="1:1">
      <c r="A1" s="226"/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4"/>
  <sheetViews>
    <sheetView showGridLines="0" topLeftCell="C4" zoomScaleNormal="100" workbookViewId="0">
      <selection activeCell="G25" sqref="G25:G28"/>
    </sheetView>
  </sheetViews>
  <sheetFormatPr defaultRowHeight="11.25"/>
  <cols>
    <col min="1" max="2" width="3.7109375" style="281" hidden="1" customWidth="1"/>
    <col min="3" max="3" width="3.7109375" style="75" bestFit="1" customWidth="1"/>
    <col min="4" max="4" width="6.140625" style="75" customWidth="1"/>
    <col min="5" max="5" width="50.7109375" style="75" customWidth="1"/>
    <col min="6" max="6" width="33.85546875" style="75" customWidth="1"/>
    <col min="7" max="7" width="8.5703125" style="75" customWidth="1"/>
    <col min="8" max="8" width="3.7109375" style="75" customWidth="1"/>
    <col min="9" max="9" width="5.42578125" style="75" customWidth="1"/>
    <col min="10" max="10" width="47.85546875" style="75" customWidth="1"/>
    <col min="11" max="12" width="3.7109375" style="75" customWidth="1"/>
    <col min="13" max="13" width="5.7109375" style="75" customWidth="1"/>
    <col min="14" max="14" width="28.140625" style="75" customWidth="1"/>
    <col min="15" max="16" width="3.7109375" style="75" customWidth="1"/>
    <col min="17" max="17" width="5.7109375" style="75" customWidth="1"/>
    <col min="18" max="18" width="34.42578125" style="75" customWidth="1"/>
    <col min="19" max="19" width="30.7109375" style="75" customWidth="1"/>
    <col min="20" max="20" width="3.7109375" style="75" customWidth="1"/>
    <col min="21" max="16384" width="9.140625" style="75"/>
  </cols>
  <sheetData>
    <row r="1" spans="1:20" hidden="1">
      <c r="A1" s="290"/>
    </row>
    <row r="2" spans="1:20" hidden="1"/>
    <row r="3" spans="1:20" hidden="1"/>
    <row r="4" spans="1:20" ht="3" customHeight="1"/>
    <row r="5" spans="1:20" s="96" customFormat="1" ht="24.95" customHeight="1">
      <c r="A5" s="282"/>
      <c r="B5" s="282"/>
      <c r="D5" s="612" t="s">
        <v>1276</v>
      </c>
      <c r="E5" s="613"/>
      <c r="F5" s="613"/>
      <c r="G5" s="613"/>
      <c r="H5" s="613"/>
      <c r="I5" s="613"/>
      <c r="J5" s="614"/>
      <c r="K5" s="537"/>
      <c r="L5" s="203"/>
      <c r="M5" s="203"/>
      <c r="N5" s="203"/>
      <c r="O5" s="203"/>
      <c r="P5" s="203"/>
      <c r="Q5" s="203"/>
      <c r="R5" s="203"/>
      <c r="S5" s="203"/>
    </row>
    <row r="6" spans="1:20" s="156" customFormat="1" hidden="1">
      <c r="A6" s="401"/>
      <c r="B6" s="401"/>
      <c r="D6" s="635"/>
      <c r="E6" s="636"/>
      <c r="F6" s="636"/>
      <c r="G6" s="636"/>
      <c r="H6" s="636"/>
      <c r="I6" s="636"/>
      <c r="J6" s="637"/>
    </row>
    <row r="7" spans="1:20" s="156" customFormat="1" hidden="1">
      <c r="A7" s="401"/>
      <c r="B7" s="401"/>
      <c r="E7" s="632"/>
      <c r="F7" s="632"/>
      <c r="G7" s="633"/>
      <c r="H7" s="633"/>
      <c r="I7" s="633"/>
      <c r="J7" s="633"/>
    </row>
    <row r="8" spans="1:20" s="156" customFormat="1" hidden="1">
      <c r="A8" s="401"/>
      <c r="B8" s="401"/>
      <c r="E8" s="632"/>
      <c r="F8" s="632"/>
      <c r="G8" s="633"/>
      <c r="H8" s="633"/>
      <c r="I8" s="633"/>
      <c r="J8" s="633"/>
    </row>
    <row r="9" spans="1:20" s="156" customFormat="1" hidden="1">
      <c r="A9" s="401"/>
      <c r="B9" s="401"/>
      <c r="E9" s="632"/>
      <c r="F9" s="632"/>
      <c r="G9" s="633"/>
      <c r="H9" s="633"/>
      <c r="I9" s="633"/>
      <c r="J9" s="633"/>
    </row>
    <row r="10" spans="1:20" s="156" customFormat="1" hidden="1">
      <c r="A10" s="401"/>
      <c r="B10" s="401"/>
      <c r="E10" s="632"/>
      <c r="F10" s="632"/>
      <c r="G10" s="633"/>
      <c r="H10" s="633"/>
      <c r="I10" s="633"/>
      <c r="J10" s="633"/>
    </row>
    <row r="11" spans="1:20" s="156" customFormat="1" hidden="1">
      <c r="A11" s="401"/>
      <c r="B11" s="401"/>
      <c r="D11" s="138"/>
      <c r="E11" s="632"/>
      <c r="F11" s="632"/>
      <c r="G11" s="139"/>
      <c r="H11" s="183"/>
      <c r="I11" s="183"/>
      <c r="J11" s="138"/>
      <c r="K11" s="139"/>
      <c r="L11" s="138"/>
      <c r="M11" s="138"/>
      <c r="N11" s="139"/>
      <c r="O11" s="139"/>
      <c r="P11" s="138"/>
      <c r="Q11" s="138"/>
      <c r="R11" s="139"/>
    </row>
    <row r="12" spans="1:20" s="156" customFormat="1" hidden="1">
      <c r="A12" s="401"/>
      <c r="B12" s="401"/>
      <c r="E12" s="632"/>
      <c r="F12" s="632"/>
      <c r="G12" s="139"/>
      <c r="H12" s="183"/>
      <c r="I12" s="183"/>
      <c r="J12" s="182"/>
      <c r="K12" s="138"/>
      <c r="L12" s="138"/>
      <c r="M12" s="138"/>
      <c r="N12" s="139"/>
      <c r="O12" s="138"/>
      <c r="P12" s="138"/>
      <c r="Q12" s="138"/>
      <c r="R12" s="139"/>
    </row>
    <row r="13" spans="1:20" s="156" customFormat="1" hidden="1">
      <c r="A13" s="401"/>
      <c r="B13" s="401"/>
      <c r="E13" s="634"/>
      <c r="F13" s="634"/>
      <c r="G13" s="222"/>
      <c r="H13" s="183"/>
      <c r="I13" s="138"/>
      <c r="J13" s="138"/>
      <c r="K13" s="138"/>
      <c r="L13" s="138"/>
      <c r="M13" s="138"/>
      <c r="N13" s="139"/>
      <c r="O13" s="138"/>
      <c r="P13" s="138"/>
      <c r="Q13" s="138"/>
      <c r="R13" s="139"/>
    </row>
    <row r="14" spans="1:20" s="156" customFormat="1" hidden="1">
      <c r="A14" s="401"/>
      <c r="B14" s="401"/>
    </row>
    <row r="15" spans="1:20" hidden="1"/>
    <row r="16" spans="1:20" s="96" customFormat="1" ht="3" customHeight="1">
      <c r="A16" s="282"/>
      <c r="B16" s="28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140"/>
    </row>
    <row r="17" spans="1:20" ht="27" customHeight="1">
      <c r="D17" s="629" t="s">
        <v>952</v>
      </c>
      <c r="E17" s="629" t="s">
        <v>1145</v>
      </c>
      <c r="F17" s="629" t="s">
        <v>940</v>
      </c>
      <c r="G17" s="629" t="s">
        <v>1331</v>
      </c>
      <c r="H17" s="629" t="s">
        <v>952</v>
      </c>
      <c r="I17" s="629"/>
      <c r="J17" s="629" t="s">
        <v>881</v>
      </c>
      <c r="K17" s="631" t="s">
        <v>15</v>
      </c>
      <c r="L17" s="631"/>
      <c r="M17" s="631"/>
      <c r="N17" s="631"/>
      <c r="O17" s="631" t="s">
        <v>14</v>
      </c>
      <c r="P17" s="631"/>
      <c r="Q17" s="631"/>
      <c r="R17" s="631"/>
      <c r="S17" s="629" t="s">
        <v>1094</v>
      </c>
    </row>
    <row r="18" spans="1:20" ht="30.75" customHeight="1">
      <c r="D18" s="629"/>
      <c r="E18" s="629"/>
      <c r="F18" s="629"/>
      <c r="G18" s="629"/>
      <c r="H18" s="629"/>
      <c r="I18" s="629"/>
      <c r="J18" s="629"/>
      <c r="K18" s="90" t="s">
        <v>1148</v>
      </c>
      <c r="L18" s="629" t="s">
        <v>952</v>
      </c>
      <c r="M18" s="629"/>
      <c r="N18" s="90" t="s">
        <v>1089</v>
      </c>
      <c r="O18" s="90" t="s">
        <v>1148</v>
      </c>
      <c r="P18" s="629" t="s">
        <v>952</v>
      </c>
      <c r="Q18" s="629"/>
      <c r="R18" s="90" t="s">
        <v>1089</v>
      </c>
      <c r="S18" s="629"/>
    </row>
    <row r="19" spans="1:20" s="494" customFormat="1" ht="12" customHeight="1">
      <c r="A19" s="493"/>
      <c r="B19" s="493"/>
      <c r="D19" s="41" t="s">
        <v>953</v>
      </c>
      <c r="E19" s="41" t="s">
        <v>910</v>
      </c>
      <c r="F19" s="41" t="s">
        <v>911</v>
      </c>
      <c r="G19" s="41" t="s">
        <v>912</v>
      </c>
      <c r="H19" s="630" t="s">
        <v>928</v>
      </c>
      <c r="I19" s="630"/>
      <c r="J19" s="41" t="s">
        <v>929</v>
      </c>
      <c r="K19" s="41" t="s">
        <v>1042</v>
      </c>
      <c r="L19" s="630" t="s">
        <v>1043</v>
      </c>
      <c r="M19" s="630"/>
      <c r="N19" s="41" t="s">
        <v>1067</v>
      </c>
      <c r="O19" s="41" t="s">
        <v>1068</v>
      </c>
      <c r="P19" s="630" t="s">
        <v>1069</v>
      </c>
      <c r="Q19" s="630"/>
      <c r="R19" s="41" t="s">
        <v>1070</v>
      </c>
      <c r="S19" s="41" t="s">
        <v>1071</v>
      </c>
    </row>
    <row r="20" spans="1:20" ht="14.25" hidden="1">
      <c r="C20" s="395"/>
      <c r="D20" s="439">
        <v>0</v>
      </c>
      <c r="E20" s="489"/>
      <c r="F20" s="489"/>
      <c r="G20" s="98"/>
      <c r="H20" s="490"/>
      <c r="I20" s="490"/>
      <c r="J20" s="299"/>
      <c r="K20" s="98"/>
      <c r="L20" s="299"/>
      <c r="M20" s="299"/>
      <c r="N20" s="491"/>
      <c r="O20" s="98"/>
      <c r="P20" s="299"/>
      <c r="Q20" s="299"/>
      <c r="R20" s="492"/>
      <c r="S20" s="98"/>
      <c r="T20" s="202"/>
    </row>
    <row r="21" spans="1:20" ht="18.95" customHeight="1">
      <c r="A21" s="276">
        <v>4</v>
      </c>
      <c r="B21" s="75"/>
      <c r="C21" s="395"/>
      <c r="D21" s="638">
        <v>1</v>
      </c>
      <c r="E21" s="640" t="s">
        <v>1235</v>
      </c>
      <c r="F21" s="642" t="s">
        <v>2104</v>
      </c>
      <c r="G21" s="645" t="s">
        <v>945</v>
      </c>
      <c r="H21" s="638"/>
      <c r="I21" s="638">
        <v>1</v>
      </c>
      <c r="J21" s="650" t="s">
        <v>1244</v>
      </c>
      <c r="K21" s="649" t="s">
        <v>945</v>
      </c>
      <c r="L21" s="653"/>
      <c r="M21" s="653" t="s">
        <v>953</v>
      </c>
      <c r="N21" s="647"/>
      <c r="O21" s="649" t="s">
        <v>945</v>
      </c>
      <c r="P21" s="299"/>
      <c r="Q21" s="299" t="s">
        <v>953</v>
      </c>
      <c r="R21" s="599"/>
      <c r="S21" s="393"/>
    </row>
    <row r="22" spans="1:20" ht="18.95" customHeight="1">
      <c r="A22" s="276"/>
      <c r="B22" s="75"/>
      <c r="C22" s="156"/>
      <c r="D22" s="639"/>
      <c r="E22" s="641"/>
      <c r="F22" s="643"/>
      <c r="G22" s="646"/>
      <c r="H22" s="639"/>
      <c r="I22" s="639"/>
      <c r="J22" s="651"/>
      <c r="K22" s="646"/>
      <c r="L22" s="639"/>
      <c r="M22" s="639"/>
      <c r="N22" s="648"/>
      <c r="O22" s="646"/>
      <c r="P22" s="300"/>
      <c r="Q22" s="94"/>
      <c r="R22" s="94"/>
      <c r="S22" s="95"/>
    </row>
    <row r="23" spans="1:20" ht="18.75" customHeight="1">
      <c r="A23" s="276"/>
      <c r="B23" s="75"/>
      <c r="C23" s="156"/>
      <c r="D23" s="639"/>
      <c r="E23" s="641"/>
      <c r="F23" s="643"/>
      <c r="G23" s="646"/>
      <c r="H23" s="639"/>
      <c r="I23" s="639"/>
      <c r="J23" s="652"/>
      <c r="K23" s="646"/>
      <c r="L23" s="93"/>
      <c r="M23" s="94"/>
      <c r="N23" s="94"/>
      <c r="O23" s="94"/>
      <c r="P23" s="94"/>
      <c r="Q23" s="94"/>
      <c r="R23" s="94"/>
      <c r="S23" s="95"/>
    </row>
    <row r="24" spans="1:20" ht="18.75" customHeight="1">
      <c r="A24" s="276"/>
      <c r="B24" s="75"/>
      <c r="C24" s="156"/>
      <c r="D24" s="639"/>
      <c r="E24" s="641"/>
      <c r="F24" s="644"/>
      <c r="G24" s="646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20" ht="18.95" customHeight="1">
      <c r="A25" s="276">
        <v>1</v>
      </c>
      <c r="B25" s="75"/>
      <c r="C25" s="395"/>
      <c r="D25" s="638">
        <v>2</v>
      </c>
      <c r="E25" s="640" t="s">
        <v>1230</v>
      </c>
      <c r="F25" s="642" t="s">
        <v>2105</v>
      </c>
      <c r="G25" s="645" t="s">
        <v>945</v>
      </c>
      <c r="H25" s="638"/>
      <c r="I25" s="638">
        <v>1</v>
      </c>
      <c r="J25" s="650" t="s">
        <v>1230</v>
      </c>
      <c r="K25" s="649" t="s">
        <v>945</v>
      </c>
      <c r="L25" s="653"/>
      <c r="M25" s="653" t="s">
        <v>953</v>
      </c>
      <c r="N25" s="647"/>
      <c r="O25" s="649" t="s">
        <v>945</v>
      </c>
      <c r="P25" s="299"/>
      <c r="Q25" s="299" t="s">
        <v>953</v>
      </c>
      <c r="R25" s="599"/>
      <c r="S25" s="393"/>
    </row>
    <row r="26" spans="1:20" ht="18.95" customHeight="1">
      <c r="A26" s="276"/>
      <c r="B26" s="75"/>
      <c r="C26" s="156"/>
      <c r="D26" s="639"/>
      <c r="E26" s="641"/>
      <c r="F26" s="643"/>
      <c r="G26" s="646"/>
      <c r="H26" s="639"/>
      <c r="I26" s="639"/>
      <c r="J26" s="651"/>
      <c r="K26" s="646"/>
      <c r="L26" s="639"/>
      <c r="M26" s="639"/>
      <c r="N26" s="648"/>
      <c r="O26" s="646"/>
      <c r="P26" s="300"/>
      <c r="Q26" s="94"/>
      <c r="R26" s="94"/>
      <c r="S26" s="95"/>
    </row>
    <row r="27" spans="1:20" ht="18.75" customHeight="1">
      <c r="A27" s="276"/>
      <c r="B27" s="75"/>
      <c r="C27" s="156"/>
      <c r="D27" s="639"/>
      <c r="E27" s="641"/>
      <c r="F27" s="643"/>
      <c r="G27" s="646"/>
      <c r="H27" s="639"/>
      <c r="I27" s="639"/>
      <c r="J27" s="652"/>
      <c r="K27" s="646"/>
      <c r="L27" s="93"/>
      <c r="M27" s="94"/>
      <c r="N27" s="94"/>
      <c r="O27" s="94"/>
      <c r="P27" s="94"/>
      <c r="Q27" s="94"/>
      <c r="R27" s="94"/>
      <c r="S27" s="95"/>
    </row>
    <row r="28" spans="1:20" ht="18.75" customHeight="1">
      <c r="A28" s="276"/>
      <c r="B28" s="75"/>
      <c r="C28" s="156"/>
      <c r="D28" s="639"/>
      <c r="E28" s="641"/>
      <c r="F28" s="644"/>
      <c r="G28" s="646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5"/>
    </row>
    <row r="29" spans="1:20" ht="17.100000000000001" customHeight="1"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</row>
    <row r="30" spans="1:20" ht="3" customHeight="1"/>
    <row r="31" spans="1:20" hidden="1"/>
    <row r="32" spans="1:20" ht="0.95" customHeight="1"/>
    <row r="33" ht="23.25" customHeight="1"/>
    <row r="34" ht="3" customHeight="1"/>
  </sheetData>
  <sheetProtection password="FA9C" sheet="1" objects="1" scenarios="1" formatColumns="0" formatRows="0"/>
  <dataConsolidate leftLabels="1" link="1"/>
  <mergeCells count="51">
    <mergeCell ref="K21:K23"/>
    <mergeCell ref="L25:L26"/>
    <mergeCell ref="M25:M26"/>
    <mergeCell ref="N25:N26"/>
    <mergeCell ref="O25:O26"/>
    <mergeCell ref="E21:E24"/>
    <mergeCell ref="F21:F24"/>
    <mergeCell ref="G21:G24"/>
    <mergeCell ref="N21:N22"/>
    <mergeCell ref="O21:O22"/>
    <mergeCell ref="J25:J27"/>
    <mergeCell ref="K25:K27"/>
    <mergeCell ref="L21:L22"/>
    <mergeCell ref="M21:M22"/>
    <mergeCell ref="J21:J23"/>
    <mergeCell ref="D6:J6"/>
    <mergeCell ref="H21:H23"/>
    <mergeCell ref="I21:I23"/>
    <mergeCell ref="D25:D28"/>
    <mergeCell ref="E25:E28"/>
    <mergeCell ref="F25:F28"/>
    <mergeCell ref="G25:G28"/>
    <mergeCell ref="H25:H27"/>
    <mergeCell ref="I25:I27"/>
    <mergeCell ref="D21:D24"/>
    <mergeCell ref="G7:J7"/>
    <mergeCell ref="G8:J8"/>
    <mergeCell ref="G10:J10"/>
    <mergeCell ref="D5:J5"/>
    <mergeCell ref="E11:F11"/>
    <mergeCell ref="D17:D18"/>
    <mergeCell ref="E17:E18"/>
    <mergeCell ref="E13:F13"/>
    <mergeCell ref="E7:F7"/>
    <mergeCell ref="F17:F18"/>
    <mergeCell ref="S17:S18"/>
    <mergeCell ref="O17:R17"/>
    <mergeCell ref="K17:N17"/>
    <mergeCell ref="E8:F8"/>
    <mergeCell ref="E9:F9"/>
    <mergeCell ref="E10:F10"/>
    <mergeCell ref="E12:F12"/>
    <mergeCell ref="G9:J9"/>
    <mergeCell ref="G17:G18"/>
    <mergeCell ref="H19:I19"/>
    <mergeCell ref="L18:M18"/>
    <mergeCell ref="P18:Q18"/>
    <mergeCell ref="L19:M19"/>
    <mergeCell ref="P19:Q19"/>
    <mergeCell ref="J17:J18"/>
    <mergeCell ref="H17:I18"/>
  </mergeCells>
  <phoneticPr fontId="8" type="noConversion"/>
  <dataValidations xWindow="622" yWindow="221" count="7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"/>
    <dataValidation allowBlank="1" showInputMessage="1" showErrorMessage="1" prompt="Для выбора выполните двойной щелчок левой клавиши мыши по соответствующей ячейке." sqref="G21 K21 O21 G25 K25 O25"/>
    <dataValidation type="textLength" operator="lessThanOrEqual" allowBlank="1" showInputMessage="1" showErrorMessage="1" errorTitle="Ошибка" error="Допускается ввод не более 900 символов!" sqref="R21:S21 R25:S25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  <dataValidation type="textLength" operator="lessThanOrEqual" allowBlank="1" showInputMessage="1" showErrorMessage="1" errorTitle="Ошибка" error="Допускается ввод не более 900 символов!" sqref="J25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B2:D7"/>
  <sheetViews>
    <sheetView showGridLines="0" workbookViewId="0">
      <selection activeCell="B35" sqref="B35"/>
    </sheetView>
  </sheetViews>
  <sheetFormatPr defaultRowHeight="11.25"/>
  <cols>
    <col min="1" max="1" width="4.7109375" style="601" customWidth="1"/>
    <col min="2" max="2" width="27.28515625" style="601" customWidth="1"/>
    <col min="3" max="3" width="103.28515625" style="601" customWidth="1"/>
    <col min="4" max="4" width="17.7109375" style="601" customWidth="1"/>
    <col min="5" max="16384" width="9.140625" style="601"/>
  </cols>
  <sheetData>
    <row r="2" spans="2:4" ht="21.75" customHeight="1">
      <c r="B2" s="795" t="s">
        <v>916</v>
      </c>
      <c r="C2" s="795"/>
      <c r="D2" s="795"/>
    </row>
    <row r="4" spans="2:4" ht="21.75" customHeight="1" thickBot="1">
      <c r="B4" s="602" t="s">
        <v>859</v>
      </c>
      <c r="C4" s="602" t="s">
        <v>951</v>
      </c>
      <c r="D4" s="602" t="s">
        <v>932</v>
      </c>
    </row>
    <row r="5" spans="2:4" ht="13.5" thickTop="1">
      <c r="B5" s="603" t="s">
        <v>2059</v>
      </c>
      <c r="C5" s="605" t="s">
        <v>2060</v>
      </c>
      <c r="D5" s="604" t="s">
        <v>2061</v>
      </c>
    </row>
    <row r="6" spans="2:4" ht="12.75">
      <c r="B6" s="606" t="s">
        <v>2059</v>
      </c>
      <c r="C6" s="608" t="s">
        <v>2062</v>
      </c>
      <c r="D6" s="607" t="s">
        <v>2061</v>
      </c>
    </row>
    <row r="7" spans="2:4" ht="12.75">
      <c r="B7" s="606" t="s">
        <v>2059</v>
      </c>
      <c r="C7" s="608" t="s">
        <v>2063</v>
      </c>
      <c r="D7" s="607" t="s">
        <v>2061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hyperlinks>
    <hyperlink ref="B5" location="'Проверка'!A1" tooltip="Ошибка" display="Проверка!A1"/>
    <hyperlink ref="B6" location="'Проверка'!A1" tooltip="Ошибка" display="Проверка!A1"/>
    <hyperlink ref="B7" location="'Проверка'!A1" tooltip="Ошибка" display="Проверка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21"/>
  <sheetViews>
    <sheetView showGridLines="0" topLeftCell="E1" zoomScaleNormal="100" workbookViewId="0">
      <selection activeCell="H15" sqref="H15"/>
    </sheetView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1069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 t="str">
        <f ca="1">IF('Перечень тарифов'!R21="","наименование отсутствует","" &amp; 'Перечень тарифов'!R21 &amp; "")</f>
        <v>наименование отсутствует</v>
      </c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 t="str">
        <f ca="1">IF('Перечень тарифов'!F21="","наименование отсутствует","" &amp; 'Перечень тарифов'!F21 &amp; "")</f>
        <v>Холодное водоснабжение. Питьевая вода</v>
      </c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 t="str">
        <f ca="1">IF(Территории!H13="","","" &amp; Территории!H13 &amp; "")</f>
        <v>Камышинский муниципальный район</v>
      </c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56.25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 t="str">
        <f ca="1">IF(Территории!R14="","","" &amp; Территории!R14 &amp; "")</f>
        <v>Мичуринское (18618422)</v>
      </c>
      <c r="I13" s="554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45">
      <c r="A14" s="654">
        <v>2</v>
      </c>
      <c r="B14" s="287"/>
      <c r="C14" s="287"/>
      <c r="D14" s="287"/>
      <c r="F14" s="425" t="str">
        <f>"2." &amp;mergeValue(A14)</f>
        <v>2.2</v>
      </c>
      <c r="G14" s="503" t="s">
        <v>27</v>
      </c>
      <c r="H14" s="409" t="str">
        <f ca="1">IF('Перечень тарифов'!R25="","наименование отсутствует","" &amp; 'Перечень тарифов'!R25 &amp; "")</f>
        <v>наименование отсутствует</v>
      </c>
      <c r="I14" s="254" t="s">
        <v>124</v>
      </c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22.5">
      <c r="A15" s="654"/>
      <c r="B15" s="287"/>
      <c r="C15" s="287"/>
      <c r="D15" s="287"/>
      <c r="F15" s="425" t="str">
        <f>"3." &amp;mergeValue(A15)</f>
        <v>3.2</v>
      </c>
      <c r="G15" s="503" t="s">
        <v>28</v>
      </c>
      <c r="H15" s="409" t="str">
        <f ca="1">IF('Перечень тарифов'!F25="","наименование отсутствует","" &amp; 'Перечень тарифов'!F25 &amp; "")</f>
        <v>Холодное водоснабжение. Техническая вода</v>
      </c>
      <c r="I15" s="254" t="s">
        <v>123</v>
      </c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22.5">
      <c r="A16" s="654"/>
      <c r="B16" s="287"/>
      <c r="C16" s="287"/>
      <c r="D16" s="287"/>
      <c r="F16" s="425" t="str">
        <f>"4."&amp;mergeValue(A16)</f>
        <v>4.2</v>
      </c>
      <c r="G16" s="503" t="s">
        <v>29</v>
      </c>
      <c r="H16" s="410" t="s">
        <v>1343</v>
      </c>
      <c r="I16" s="254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654"/>
      <c r="B17" s="654">
        <v>1</v>
      </c>
      <c r="C17" s="432"/>
      <c r="D17" s="432"/>
      <c r="F17" s="425" t="str">
        <f>"4."&amp;mergeValue(A17) &amp;"."&amp;mergeValue(B17)</f>
        <v>4.2.1</v>
      </c>
      <c r="G17" s="416" t="s">
        <v>126</v>
      </c>
      <c r="H17" s="409" t="str">
        <f ca="1">IF(region_name="","",region_name)</f>
        <v>Волгоградская область</v>
      </c>
      <c r="I17" s="254" t="s">
        <v>32</v>
      </c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224" customFormat="1" ht="22.5">
      <c r="A18" s="654"/>
      <c r="B18" s="654"/>
      <c r="C18" s="654">
        <v>1</v>
      </c>
      <c r="D18" s="432"/>
      <c r="F18" s="425" t="str">
        <f>"4."&amp;mergeValue(A18) &amp;"."&amp;mergeValue(B18)&amp;"."&amp;mergeValue(C18)</f>
        <v>4.2.1.1</v>
      </c>
      <c r="G18" s="431" t="s">
        <v>30</v>
      </c>
      <c r="H18" s="409" t="str">
        <f ca="1">IF(Территории!H13="","","" &amp; Территории!H13 &amp; "")</f>
        <v>Камышинский муниципальный район</v>
      </c>
      <c r="I18" s="254" t="s">
        <v>33</v>
      </c>
      <c r="J18" s="424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224" customFormat="1" ht="56.25">
      <c r="A19" s="654"/>
      <c r="B19" s="654"/>
      <c r="C19" s="654"/>
      <c r="D19" s="432">
        <v>1</v>
      </c>
      <c r="F19" s="425" t="str">
        <f>"4."&amp;mergeValue(A19) &amp;"."&amp;mergeValue(B19)&amp;"."&amp;mergeValue(C19)&amp;"."&amp;mergeValue(D19)</f>
        <v>4.2.1.1.1</v>
      </c>
      <c r="G19" s="506" t="s">
        <v>31</v>
      </c>
      <c r="H19" s="409" t="str">
        <f ca="1">IF(Территории!R14="","","" &amp; Территории!R14 &amp; "")</f>
        <v>Мичуринское (18618422)</v>
      </c>
      <c r="I19" s="554" t="s">
        <v>125</v>
      </c>
      <c r="J19" s="424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418" customFormat="1" ht="3" customHeight="1">
      <c r="A20" s="420"/>
      <c r="B20" s="420"/>
      <c r="C20" s="420"/>
      <c r="D20" s="420"/>
      <c r="F20" s="417"/>
      <c r="G20" s="504"/>
      <c r="H20" s="505"/>
      <c r="I20" s="311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</row>
    <row r="21" spans="1:20" s="418" customFormat="1" ht="15" customHeight="1">
      <c r="A21" s="420"/>
      <c r="B21" s="420"/>
      <c r="C21" s="420"/>
      <c r="D21" s="420"/>
      <c r="F21" s="417"/>
      <c r="G21" s="655" t="s">
        <v>127</v>
      </c>
      <c r="H21" s="655"/>
      <c r="I21" s="311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opLeftCell="C4" zoomScaleNormal="100" workbookViewId="0">
      <selection activeCell="F18" sqref="F18"/>
    </sheetView>
  </sheetViews>
  <sheetFormatPr defaultColWidth="10.5703125" defaultRowHeight="14.25"/>
  <cols>
    <col min="1" max="1" width="9.140625" style="69" hidden="1" customWidth="1"/>
    <col min="2" max="2" width="9.140625" style="219" hidden="1" customWidth="1"/>
    <col min="3" max="3" width="3.7109375" style="61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285"/>
    <col min="12" max="16384" width="10.5703125" style="34"/>
  </cols>
  <sheetData>
    <row r="1" spans="1:17" hidden="1">
      <c r="N1" s="500"/>
      <c r="O1" s="500"/>
      <c r="Q1" s="500"/>
    </row>
    <row r="2" spans="1:17" hidden="1"/>
    <row r="3" spans="1:17" hidden="1"/>
    <row r="4" spans="1:17" ht="3" customHeight="1">
      <c r="C4" s="60"/>
      <c r="D4" s="35"/>
      <c r="E4" s="35"/>
      <c r="F4" s="35"/>
      <c r="G4" s="36"/>
      <c r="H4" s="36"/>
    </row>
    <row r="5" spans="1:17" ht="26.1" customHeight="1">
      <c r="C5" s="60"/>
      <c r="D5" s="662" t="s">
        <v>131</v>
      </c>
      <c r="E5" s="662"/>
      <c r="F5" s="662"/>
      <c r="G5" s="662"/>
      <c r="H5" s="538"/>
    </row>
    <row r="6" spans="1:17" ht="3" customHeight="1">
      <c r="C6" s="60"/>
      <c r="D6" s="35"/>
      <c r="E6" s="58"/>
      <c r="F6" s="58"/>
      <c r="G6" s="57"/>
      <c r="H6" s="379"/>
    </row>
    <row r="7" spans="1:17">
      <c r="C7" s="60"/>
      <c r="D7" s="660" t="s">
        <v>1339</v>
      </c>
      <c r="E7" s="660"/>
      <c r="F7" s="660"/>
      <c r="G7" s="660"/>
      <c r="H7" s="661" t="s">
        <v>1340</v>
      </c>
    </row>
    <row r="8" spans="1:17">
      <c r="C8" s="60"/>
      <c r="D8" s="76" t="s">
        <v>952</v>
      </c>
      <c r="E8" s="88" t="s">
        <v>1342</v>
      </c>
      <c r="F8" s="88" t="s">
        <v>1334</v>
      </c>
      <c r="G8" s="88" t="s">
        <v>1341</v>
      </c>
      <c r="H8" s="661"/>
    </row>
    <row r="9" spans="1:17" ht="12" customHeight="1">
      <c r="C9" s="60"/>
      <c r="D9" s="41" t="s">
        <v>953</v>
      </c>
      <c r="E9" s="41" t="s">
        <v>910</v>
      </c>
      <c r="F9" s="41" t="s">
        <v>911</v>
      </c>
      <c r="G9" s="41" t="s">
        <v>912</v>
      </c>
      <c r="H9" s="41" t="s">
        <v>928</v>
      </c>
    </row>
    <row r="10" spans="1:17" ht="21" customHeight="1">
      <c r="A10" s="378"/>
      <c r="C10" s="60"/>
      <c r="D10" s="220" t="s">
        <v>953</v>
      </c>
      <c r="E10" s="556" t="s">
        <v>132</v>
      </c>
      <c r="F10" s="502" t="s">
        <v>2054</v>
      </c>
      <c r="G10" s="600" t="s">
        <v>55</v>
      </c>
      <c r="H10" s="663" t="s">
        <v>134</v>
      </c>
    </row>
    <row r="11" spans="1:17" ht="21" customHeight="1">
      <c r="A11" s="378"/>
      <c r="C11" s="60"/>
      <c r="D11" s="220" t="s">
        <v>910</v>
      </c>
      <c r="E11" s="556" t="s">
        <v>2092</v>
      </c>
      <c r="F11" s="502" t="s">
        <v>2055</v>
      </c>
      <c r="G11" s="600" t="s">
        <v>55</v>
      </c>
      <c r="H11" s="664"/>
    </row>
    <row r="12" spans="1:17" ht="21" customHeight="1">
      <c r="A12" s="70"/>
      <c r="C12" s="45"/>
      <c r="D12" s="220" t="s">
        <v>911</v>
      </c>
      <c r="E12" s="556" t="s">
        <v>135</v>
      </c>
      <c r="F12" s="502" t="s">
        <v>2056</v>
      </c>
      <c r="G12" s="600" t="s">
        <v>55</v>
      </c>
      <c r="H12" s="664"/>
      <c r="I12" s="285"/>
      <c r="K12" s="34"/>
    </row>
    <row r="13" spans="1:17" ht="21" customHeight="1">
      <c r="A13" s="70"/>
      <c r="C13" s="45"/>
      <c r="D13" s="220" t="s">
        <v>912</v>
      </c>
      <c r="E13" s="556" t="s">
        <v>136</v>
      </c>
      <c r="F13" s="502" t="s">
        <v>2056</v>
      </c>
      <c r="G13" s="600" t="s">
        <v>55</v>
      </c>
      <c r="H13" s="664"/>
      <c r="I13" s="285"/>
      <c r="K13" s="34"/>
    </row>
    <row r="14" spans="1:17" ht="18.75" customHeight="1">
      <c r="A14" s="378"/>
      <c r="C14" s="60"/>
      <c r="D14" s="89"/>
      <c r="E14" s="558" t="s">
        <v>1176</v>
      </c>
      <c r="F14" s="389"/>
      <c r="G14" s="387"/>
      <c r="H14" s="665"/>
    </row>
    <row r="15" spans="1:17">
      <c r="D15" s="346"/>
      <c r="E15" s="346"/>
      <c r="F15" s="346"/>
      <c r="G15" s="346"/>
      <c r="H15" s="346"/>
    </row>
  </sheetData>
  <sheetProtection password="FA9C" sheet="1" objects="1" scenarios="1" formatColumns="0" formatRows="0"/>
  <dataConsolidate leftLabels="1" link="1"/>
  <mergeCells count="4">
    <mergeCell ref="D7:G7"/>
    <mergeCell ref="H7:H8"/>
    <mergeCell ref="D5:G5"/>
    <mergeCell ref="H10:H14"/>
  </mergeCells>
  <phoneticPr fontId="8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0"/>
    <hyperlink ref="G11" location="'Форма 2.13'!$G$11" tooltip="Кликните по гиперссылке, чтобы перейти по ссылке на обосновывающие документы или отредактировать её" display="0"/>
    <hyperlink ref="G12" location="'Форма 2.13'!$G$12" tooltip="Кликните по гиперссылке, чтобы перейти по ссылке на обосновывающие документы или отредактировать её" display="0"/>
    <hyperlink ref="G13" location="'Форма 2.13'!$G$13" tooltip="Кликните по гиперссылке, чтобы перейти по ссылке на обосновывающие документы или отредактировать её" display="0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8" hidden="1" customWidth="1"/>
    <col min="2" max="4" width="3.7109375" style="266" hidden="1" customWidth="1"/>
    <col min="5" max="5" width="3.7109375" style="61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66"/>
    <col min="12" max="12" width="11.140625" style="266" customWidth="1"/>
    <col min="13" max="20" width="10.5703125" style="266"/>
    <col min="21" max="16384" width="10.5703125" style="34"/>
  </cols>
  <sheetData>
    <row r="1" spans="1:20" ht="3" customHeight="1">
      <c r="A1" s="288" t="s">
        <v>1069</v>
      </c>
    </row>
    <row r="2" spans="1:20" ht="22.5">
      <c r="F2" s="656" t="s">
        <v>24</v>
      </c>
      <c r="G2" s="657"/>
      <c r="H2" s="658"/>
      <c r="I2" s="536"/>
    </row>
    <row r="3" spans="1:20" ht="3" customHeight="1"/>
    <row r="4" spans="1:20" s="224" customFormat="1" ht="11.25">
      <c r="A4" s="287"/>
      <c r="B4" s="287"/>
      <c r="C4" s="287"/>
      <c r="D4" s="287"/>
      <c r="F4" s="617" t="s">
        <v>1339</v>
      </c>
      <c r="G4" s="617"/>
      <c r="H4" s="617"/>
      <c r="I4" s="659" t="s">
        <v>1340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224" customFormat="1" ht="11.25" customHeight="1">
      <c r="A5" s="287"/>
      <c r="B5" s="287"/>
      <c r="C5" s="287"/>
      <c r="D5" s="287"/>
      <c r="F5" s="411" t="s">
        <v>952</v>
      </c>
      <c r="G5" s="427" t="s">
        <v>1342</v>
      </c>
      <c r="H5" s="410" t="s">
        <v>1334</v>
      </c>
      <c r="I5" s="659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224" customFormat="1" ht="12" customHeight="1">
      <c r="A6" s="287"/>
      <c r="B6" s="287"/>
      <c r="C6" s="287"/>
      <c r="D6" s="287"/>
      <c r="F6" s="412" t="s">
        <v>953</v>
      </c>
      <c r="G6" s="414">
        <v>2</v>
      </c>
      <c r="H6" s="415">
        <v>3</v>
      </c>
      <c r="I6" s="413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224" customFormat="1" ht="18.75">
      <c r="A7" s="287"/>
      <c r="B7" s="287"/>
      <c r="C7" s="287"/>
      <c r="D7" s="287"/>
      <c r="F7" s="425">
        <v>1</v>
      </c>
      <c r="G7" s="503" t="s">
        <v>25</v>
      </c>
      <c r="H7" s="409" t="str">
        <f ca="1">IF(dateCh="","",dateCh)</f>
        <v>25.04.2019</v>
      </c>
      <c r="I7" s="254" t="s">
        <v>26</v>
      </c>
      <c r="J7" s="424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224" customFormat="1" ht="45">
      <c r="A8" s="654">
        <v>1</v>
      </c>
      <c r="B8" s="287"/>
      <c r="C8" s="287"/>
      <c r="D8" s="287"/>
      <c r="F8" s="425" t="str">
        <f>"2." &amp;mergeValue(A8)</f>
        <v>2.1</v>
      </c>
      <c r="G8" s="503" t="s">
        <v>27</v>
      </c>
      <c r="H8" s="409" t="str">
        <f ca="1">IF('Перечень тарифов'!R21="","наименование отсутствует","" &amp; 'Перечень тарифов'!R21 &amp; "")</f>
        <v>наименование отсутствует</v>
      </c>
      <c r="I8" s="254" t="s">
        <v>124</v>
      </c>
      <c r="J8" s="424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224" customFormat="1" ht="22.5">
      <c r="A9" s="654"/>
      <c r="B9" s="287"/>
      <c r="C9" s="287"/>
      <c r="D9" s="287"/>
      <c r="F9" s="425" t="str">
        <f>"3." &amp;mergeValue(A9)</f>
        <v>3.1</v>
      </c>
      <c r="G9" s="503" t="s">
        <v>28</v>
      </c>
      <c r="H9" s="409" t="str">
        <f ca="1">IF('Перечень тарифов'!F21="","наименование отсутствует","" &amp; 'Перечень тарифов'!F21 &amp; "")</f>
        <v>Холодное водоснабжение. Питьевая вода</v>
      </c>
      <c r="I9" s="254" t="s">
        <v>123</v>
      </c>
      <c r="J9" s="424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224" customFormat="1" ht="22.5">
      <c r="A10" s="654"/>
      <c r="B10" s="287"/>
      <c r="C10" s="287"/>
      <c r="D10" s="287"/>
      <c r="F10" s="425" t="str">
        <f>"4."&amp;mergeValue(A10)</f>
        <v>4.1</v>
      </c>
      <c r="G10" s="503" t="s">
        <v>29</v>
      </c>
      <c r="H10" s="410" t="s">
        <v>1343</v>
      </c>
      <c r="I10" s="254"/>
      <c r="J10" s="424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224" customFormat="1" ht="18.75">
      <c r="A11" s="654"/>
      <c r="B11" s="654">
        <v>1</v>
      </c>
      <c r="C11" s="432"/>
      <c r="D11" s="432"/>
      <c r="F11" s="425" t="str">
        <f>"4."&amp;mergeValue(A11) &amp;"."&amp;mergeValue(B11)</f>
        <v>4.1.1</v>
      </c>
      <c r="G11" s="416" t="s">
        <v>126</v>
      </c>
      <c r="H11" s="409" t="str">
        <f ca="1">IF(region_name="","",region_name)</f>
        <v>Волгоградская область</v>
      </c>
      <c r="I11" s="254" t="s">
        <v>32</v>
      </c>
      <c r="J11" s="424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224" customFormat="1" ht="22.5">
      <c r="A12" s="654"/>
      <c r="B12" s="654"/>
      <c r="C12" s="654">
        <v>1</v>
      </c>
      <c r="D12" s="432"/>
      <c r="F12" s="425" t="str">
        <f>"4."&amp;mergeValue(A12) &amp;"."&amp;mergeValue(B12)&amp;"."&amp;mergeValue(C12)</f>
        <v>4.1.1.1</v>
      </c>
      <c r="G12" s="431" t="s">
        <v>30</v>
      </c>
      <c r="H12" s="409" t="str">
        <f ca="1">IF(Территории!H13="","","" &amp; Территории!H13 &amp; "")</f>
        <v>Камышинский муниципальный район</v>
      </c>
      <c r="I12" s="254" t="s">
        <v>33</v>
      </c>
      <c r="J12" s="424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224" customFormat="1" ht="56.25">
      <c r="A13" s="654"/>
      <c r="B13" s="654"/>
      <c r="C13" s="654"/>
      <c r="D13" s="432">
        <v>1</v>
      </c>
      <c r="F13" s="425" t="str">
        <f>"4."&amp;mergeValue(A13) &amp;"."&amp;mergeValue(B13)&amp;"."&amp;mergeValue(C13)&amp;"."&amp;mergeValue(D13)</f>
        <v>4.1.1.1.1</v>
      </c>
      <c r="G13" s="506" t="s">
        <v>31</v>
      </c>
      <c r="H13" s="409" t="str">
        <f ca="1">IF(Территории!R14="","","" &amp; Территории!R14 &amp; "")</f>
        <v>Мичуринское (18618422)</v>
      </c>
      <c r="I13" s="554" t="s">
        <v>125</v>
      </c>
      <c r="J13" s="424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224" customFormat="1" ht="45">
      <c r="A14" s="654">
        <v>2</v>
      </c>
      <c r="B14" s="287"/>
      <c r="C14" s="287"/>
      <c r="D14" s="287"/>
      <c r="F14" s="425" t="str">
        <f>"2." &amp;mergeValue(A14)</f>
        <v>2.2</v>
      </c>
      <c r="G14" s="503" t="s">
        <v>27</v>
      </c>
      <c r="H14" s="409" t="str">
        <f ca="1">IF('Перечень тарифов'!R25="","наименование отсутствует","" &amp; 'Перечень тарифов'!R25 &amp; "")</f>
        <v>наименование отсутствует</v>
      </c>
      <c r="I14" s="254" t="s">
        <v>124</v>
      </c>
      <c r="J14" s="424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224" customFormat="1" ht="22.5">
      <c r="A15" s="654"/>
      <c r="B15" s="287"/>
      <c r="C15" s="287"/>
      <c r="D15" s="287"/>
      <c r="F15" s="425" t="str">
        <f>"3." &amp;mergeValue(A15)</f>
        <v>3.2</v>
      </c>
      <c r="G15" s="503" t="s">
        <v>28</v>
      </c>
      <c r="H15" s="409" t="str">
        <f ca="1">IF('Перечень тарифов'!F25="","наименование отсутствует","" &amp; 'Перечень тарифов'!F25 &amp; "")</f>
        <v>Холодное водоснабжение. Техническая вода</v>
      </c>
      <c r="I15" s="254" t="s">
        <v>123</v>
      </c>
      <c r="J15" s="424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224" customFormat="1" ht="22.5">
      <c r="A16" s="654"/>
      <c r="B16" s="287"/>
      <c r="C16" s="287"/>
      <c r="D16" s="287"/>
      <c r="F16" s="425" t="str">
        <f>"4."&amp;mergeValue(A16)</f>
        <v>4.2</v>
      </c>
      <c r="G16" s="503" t="s">
        <v>29</v>
      </c>
      <c r="H16" s="410" t="s">
        <v>1343</v>
      </c>
      <c r="I16" s="254"/>
      <c r="J16" s="424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224" customFormat="1" ht="18.75">
      <c r="A17" s="654"/>
      <c r="B17" s="654">
        <v>1</v>
      </c>
      <c r="C17" s="432"/>
      <c r="D17" s="432"/>
      <c r="F17" s="425" t="str">
        <f>"4."&amp;mergeValue(A17) &amp;"."&amp;mergeValue(B17)</f>
        <v>4.2.1</v>
      </c>
      <c r="G17" s="416" t="s">
        <v>126</v>
      </c>
      <c r="H17" s="409" t="str">
        <f ca="1">IF(region_name="","",region_name)</f>
        <v>Волгоградская область</v>
      </c>
      <c r="I17" s="254" t="s">
        <v>32</v>
      </c>
      <c r="J17" s="424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224" customFormat="1" ht="22.5">
      <c r="A18" s="654"/>
      <c r="B18" s="654"/>
      <c r="C18" s="654">
        <v>1</v>
      </c>
      <c r="D18" s="432"/>
      <c r="F18" s="425" t="str">
        <f>"4."&amp;mergeValue(A18) &amp;"."&amp;mergeValue(B18)&amp;"."&amp;mergeValue(C18)</f>
        <v>4.2.1.1</v>
      </c>
      <c r="G18" s="431" t="s">
        <v>30</v>
      </c>
      <c r="H18" s="409" t="str">
        <f ca="1">IF(Территории!H13="","","" &amp; Территории!H13 &amp; "")</f>
        <v>Камышинский муниципальный район</v>
      </c>
      <c r="I18" s="254" t="s">
        <v>33</v>
      </c>
      <c r="J18" s="424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224" customFormat="1" ht="56.25">
      <c r="A19" s="654"/>
      <c r="B19" s="654"/>
      <c r="C19" s="654"/>
      <c r="D19" s="432">
        <v>1</v>
      </c>
      <c r="F19" s="425" t="str">
        <f>"4."&amp;mergeValue(A19) &amp;"."&amp;mergeValue(B19)&amp;"."&amp;mergeValue(C19)&amp;"."&amp;mergeValue(D19)</f>
        <v>4.2.1.1.1</v>
      </c>
      <c r="G19" s="506" t="s">
        <v>31</v>
      </c>
      <c r="H19" s="409" t="str">
        <f ca="1">IF(Территории!R14="","","" &amp; Территории!R14 &amp; "")</f>
        <v>Мичуринское (18618422)</v>
      </c>
      <c r="I19" s="554" t="s">
        <v>125</v>
      </c>
      <c r="J19" s="424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418" customFormat="1" ht="3" customHeight="1">
      <c r="A20" s="420"/>
      <c r="B20" s="420"/>
      <c r="C20" s="420"/>
      <c r="D20" s="420"/>
      <c r="F20" s="417"/>
      <c r="G20" s="504"/>
      <c r="H20" s="505"/>
      <c r="I20" s="311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</row>
    <row r="21" spans="1:20" s="418" customFormat="1" ht="15" customHeight="1">
      <c r="A21" s="420"/>
      <c r="B21" s="420"/>
      <c r="C21" s="420"/>
      <c r="D21" s="420"/>
      <c r="F21" s="417"/>
      <c r="G21" s="655" t="s">
        <v>127</v>
      </c>
      <c r="H21" s="655"/>
      <c r="I21" s="311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577</vt:i4>
      </vt:variant>
    </vt:vector>
  </HeadingPairs>
  <TitlesOfParts>
    <vt:vector size="589" baseType="lpstr"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Т-тех</vt:lpstr>
      <vt:lpstr>Форма 2.14.2 | Т-тех</vt:lpstr>
      <vt:lpstr>Форма 1.0.1 | Т-пит</vt:lpstr>
      <vt:lpstr>Форма 2.14.2 | Т-пит</vt:lpstr>
      <vt:lpstr>Проверка</vt:lpstr>
      <vt:lpstr>activity</vt:lpstr>
      <vt:lpstr>add_CS_List05_10</vt:lpstr>
      <vt:lpstr>add_CS_List05_2</vt:lpstr>
      <vt:lpstr>add_CS_List05_3</vt:lpstr>
      <vt:lpstr>add_CS_List05_9</vt:lpstr>
      <vt:lpstr>add_CT_10</vt:lpstr>
      <vt:lpstr>add_CT_2</vt:lpstr>
      <vt:lpstr>add_CT_3</vt:lpstr>
      <vt:lpstr>add_CT_9</vt:lpstr>
      <vt:lpstr>add_MO_10</vt:lpstr>
      <vt:lpstr>add_MO_2</vt:lpstr>
      <vt:lpstr>add_MO_3</vt:lpstr>
      <vt:lpstr>add_MO_9</vt:lpstr>
      <vt:lpstr>add_MO_List05_10</vt:lpstr>
      <vt:lpstr>add_MO_List05_2</vt:lpstr>
      <vt:lpstr>add_MO_List05_3</vt:lpstr>
      <vt:lpstr>add_MO_List05_9</vt:lpstr>
      <vt:lpstr>add_MR_List05_10</vt:lpstr>
      <vt:lpstr>add_MR_List05_2</vt:lpstr>
      <vt:lpstr>add_MR_List05_3</vt:lpstr>
      <vt:lpstr>add_MR_List05_9</vt:lpstr>
      <vt:lpstr>add_Rate_10</vt:lpstr>
      <vt:lpstr>add_Rate_2</vt:lpstr>
      <vt:lpstr>add_Rate_3</vt:lpstr>
      <vt:lpstr>add_Rate_9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VDET_END_DATE</vt:lpstr>
      <vt:lpstr>VDET_START_DATE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User</cp:lastModifiedBy>
  <cp:lastPrinted>2013-08-29T08:11:20Z</cp:lastPrinted>
  <dcterms:created xsi:type="dcterms:W3CDTF">2004-05-21T07:18:45Z</dcterms:created>
  <dcterms:modified xsi:type="dcterms:W3CDTF">2019-05-07T06:40:39Z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